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rojo\Downloads\"/>
    </mc:Choice>
  </mc:AlternateContent>
  <xr:revisionPtr revIDLastSave="0" documentId="13_ncr:1_{10A4BA03-4EF1-4B4C-BDFC-29A81879390E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2024" sheetId="1" r:id="rId1"/>
    <sheet name="2025" sheetId="2" r:id="rId2"/>
  </sheets>
  <definedNames>
    <definedName name="_2Àrea_d_impressió" localSheetId="0">'2024'!$A$1:$D$23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1" l="1"/>
  <c r="B53" i="1"/>
  <c r="B43" i="1"/>
  <c r="E34" i="1"/>
  <c r="B34" i="1"/>
  <c r="C20" i="1"/>
  <c r="C17" i="1"/>
  <c r="D22" i="1"/>
  <c r="C22" i="1"/>
  <c r="D20" i="1"/>
  <c r="D19" i="1"/>
  <c r="C19" i="1"/>
  <c r="D18" i="1"/>
  <c r="C18" i="1"/>
  <c r="D17" i="1"/>
  <c r="D16" i="1"/>
  <c r="C16" i="1"/>
  <c r="D15" i="1"/>
  <c r="C15" i="1"/>
  <c r="D14" i="1"/>
  <c r="C14" i="1"/>
  <c r="D13" i="1"/>
  <c r="C13" i="1"/>
  <c r="D12" i="1"/>
  <c r="C12" i="1"/>
  <c r="D11" i="1"/>
  <c r="C11" i="1"/>
  <c r="C10" i="1"/>
  <c r="D9" i="1"/>
  <c r="C9" i="1"/>
  <c r="C8" i="1"/>
  <c r="C7" i="1"/>
</calcChain>
</file>

<file path=xl/sharedStrings.xml><?xml version="1.0" encoding="utf-8"?>
<sst xmlns="http://schemas.openxmlformats.org/spreadsheetml/2006/main" count="179" uniqueCount="84">
  <si>
    <t>Sou</t>
  </si>
  <si>
    <t>Compl. lloc</t>
  </si>
  <si>
    <t>Base</t>
  </si>
  <si>
    <t>de treball</t>
  </si>
  <si>
    <t>GRUP I</t>
  </si>
  <si>
    <t>A</t>
  </si>
  <si>
    <t>GRUP II</t>
  </si>
  <si>
    <t>B</t>
  </si>
  <si>
    <t>GRUP III</t>
  </si>
  <si>
    <t>GRUP IV</t>
  </si>
  <si>
    <t>C</t>
  </si>
  <si>
    <t>GRUP V</t>
  </si>
  <si>
    <t>GRUP VI</t>
  </si>
  <si>
    <t>GRUP VII</t>
  </si>
  <si>
    <t>GRUP I-A  PREU PER HORA (Acomodadors)</t>
  </si>
  <si>
    <t>GRUP II-A  PREU PER HORA (Taquillers)</t>
  </si>
  <si>
    <t>Sou base</t>
  </si>
  <si>
    <t>Part Prop. Pagues Extres</t>
  </si>
  <si>
    <t>Vacances</t>
  </si>
  <si>
    <t>TOTAL</t>
  </si>
  <si>
    <t>GRUP I/II-A PREU DIARI (Bugadera)</t>
  </si>
  <si>
    <t>Part prop. Pagues Extres</t>
  </si>
  <si>
    <t>Descans</t>
  </si>
  <si>
    <t>GRUP III-A PREU DIARI (Tècnics)</t>
  </si>
  <si>
    <t>GRUP IV-B  PREU DIARI (Regidors)</t>
  </si>
  <si>
    <t xml:space="preserve"> TAULES SALARIALS ANY 2024</t>
  </si>
  <si>
    <t>-</t>
  </si>
  <si>
    <t>CONCEPTES</t>
  </si>
  <si>
    <t>RANG SALARIAL</t>
  </si>
  <si>
    <t>Retribució</t>
  </si>
  <si>
    <t>màxima</t>
  </si>
  <si>
    <t xml:space="preserve"> ASSISTÈNCIES GENER-2024 </t>
  </si>
  <si>
    <t>(CONTRACTES MÀXIM 9 DIES)</t>
  </si>
  <si>
    <t xml:space="preserve"> TAULES SALARIALS ANY 2025</t>
  </si>
  <si>
    <t>(Augment 2,5% a partir del 01/01/2025)</t>
  </si>
  <si>
    <t>Total mes</t>
  </si>
  <si>
    <t>Total any</t>
  </si>
  <si>
    <t>x 14 pagues</t>
  </si>
  <si>
    <t>Mensual</t>
  </si>
  <si>
    <t>14 pagues</t>
  </si>
  <si>
    <t>Desplaçament horari / disponibilitat horari x 14 pagues</t>
  </si>
  <si>
    <t>Menyscapte de diners x 14 pagues</t>
  </si>
  <si>
    <t xml:space="preserve">Complement d'antiguitat (trienni) x 14 pagues  </t>
  </si>
  <si>
    <t>Dietes</t>
  </si>
  <si>
    <t>Un àpat</t>
  </si>
  <si>
    <t>Dos àpats</t>
  </si>
  <si>
    <t>Un àpat cap de setmana</t>
  </si>
  <si>
    <t>Dos àpats cap de setmana</t>
  </si>
  <si>
    <t>Gires</t>
  </si>
  <si>
    <t>Temporada en gira</t>
  </si>
  <si>
    <t>Complement viatge</t>
  </si>
  <si>
    <t>Bolo normal</t>
  </si>
  <si>
    <t>Bolo intensiu</t>
  </si>
  <si>
    <t>Quilometratge</t>
  </si>
  <si>
    <t>Euros/Km.</t>
  </si>
  <si>
    <t>Complement salarial d'activitat artística</t>
  </si>
  <si>
    <t>(*)</t>
  </si>
  <si>
    <t>Complement salarial per treball en diumenge</t>
  </si>
  <si>
    <t>Complement salarial per treball en dia festiu</t>
  </si>
  <si>
    <t>dos jornals</t>
  </si>
  <si>
    <t>Complement salarial desplaçament dia de descans</t>
  </si>
  <si>
    <t>un jornal</t>
  </si>
  <si>
    <t>Complement salarial per treball en dia festiu (assistències)</t>
  </si>
  <si>
    <t>(*) Aquest import més 1/11 part corresponent al prorrateig de vacances (68,17)</t>
  </si>
  <si>
    <t>TAULES CONTRACTES ASSISTÈNCIES 2025 2,5%</t>
  </si>
  <si>
    <t>(MÀXIM 9 DIES)</t>
  </si>
  <si>
    <t>HORES EXTRES A PARTIR DE L'1 DE GENER DEL 2025</t>
  </si>
  <si>
    <t>EXTRA ORDINARIA</t>
  </si>
  <si>
    <t>EXTRA NOCTURNA (x1,25)</t>
  </si>
  <si>
    <t>EXTRA DESCANS/FESTIU (x1,75)</t>
  </si>
  <si>
    <t>EXTRA DESCANS/FESTIU NOCT. (x1,75 HE noct.)</t>
  </si>
  <si>
    <t>EXTRA DESC+FES (x2,25)</t>
  </si>
  <si>
    <t>EXTRA DESC+FES NOCT (X2,25 he noct.)</t>
  </si>
  <si>
    <t>GRUP II-A</t>
  </si>
  <si>
    <t>GRUP III-A</t>
  </si>
  <si>
    <t>GRUP IV-B</t>
  </si>
  <si>
    <t>GRUP V-A</t>
  </si>
  <si>
    <t>GRUP V-B</t>
  </si>
  <si>
    <t>Compensació en temps</t>
  </si>
  <si>
    <t>1,5H</t>
  </si>
  <si>
    <t>2h</t>
  </si>
  <si>
    <t>1,75H</t>
  </si>
  <si>
    <t>2H</t>
  </si>
  <si>
    <t>Tot  l'equip directiu del TNC està inclòs en el Grup VII -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</si>
</sst>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%"/>
    <numFmt numFmtId="166" formatCode="#,##0.0000"/>
    <numFmt numFmtId="167" formatCode="0.000"/>
  </numFmts>
  <fonts count="20" x14ac:knownFonts="1"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1"/>
      <color rgb="FF000000"/>
      <name val="Calibri"/>
      <family val="2"/>
    </font>
    <font>
      <sz val="10"/>
      <color theme="0"/>
      <name val="Arial"/>
      <family val="2"/>
    </font>
    <font>
      <b/>
      <sz val="11"/>
      <color theme="1"/>
      <name val="Aptos Narrow"/>
      <family val="2"/>
      <scheme val="minor"/>
    </font>
    <font>
      <b/>
      <i/>
      <sz val="9"/>
      <color rgb="FF00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u/>
      <sz val="9"/>
      <color rgb="FF000000"/>
      <name val="Arial"/>
      <family val="2"/>
    </font>
    <font>
      <b/>
      <sz val="11"/>
      <color rgb="FFFF0000"/>
      <name val="Calibri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vertAlign val="superscript"/>
      <sz val="11"/>
      <color theme="1"/>
      <name val="Aptos"/>
      <family val="2"/>
    </font>
    <font>
      <b/>
      <sz val="10"/>
      <color rgb="FF000000"/>
      <name val="Aptos"/>
      <family val="2"/>
    </font>
    <font>
      <sz val="11"/>
      <color theme="1"/>
      <name val="Aptos"/>
      <family val="2"/>
    </font>
    <font>
      <sz val="11"/>
      <color rgb="FF000000"/>
      <name val="Aptos Narrow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C6E0B4"/>
      </patternFill>
    </fill>
    <fill>
      <patternFill patternType="solid">
        <fgColor rgb="FFE2EFDA"/>
        <bgColor rgb="FFE2EFDA"/>
      </patternFill>
    </fill>
    <fill>
      <patternFill patternType="solid">
        <fgColor theme="3" tint="0.89999084444715716"/>
        <bgColor rgb="FFE2EFDA"/>
      </patternFill>
    </fill>
    <fill>
      <patternFill patternType="solid">
        <fgColor theme="3" tint="0.89999084444715716"/>
        <bgColor rgb="FFC6E0B4"/>
      </patternFill>
    </fill>
    <fill>
      <patternFill patternType="solid">
        <fgColor theme="3" tint="0.749992370372631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9" fillId="0" borderId="0">
      <alignment vertical="top"/>
    </xf>
  </cellStyleXfs>
  <cellXfs count="166">
    <xf numFmtId="0" fontId="0" fillId="0" borderId="0" xfId="0"/>
    <xf numFmtId="3" fontId="1" fillId="0" borderId="0" xfId="0" applyNumberFormat="1" applyFont="1"/>
    <xf numFmtId="4" fontId="2" fillId="0" borderId="0" xfId="0" applyNumberFormat="1" applyFont="1"/>
    <xf numFmtId="3" fontId="2" fillId="0" borderId="0" xfId="0" applyNumberFormat="1" applyFont="1"/>
    <xf numFmtId="4" fontId="3" fillId="0" borderId="0" xfId="0" applyNumberFormat="1" applyFont="1"/>
    <xf numFmtId="165" fontId="3" fillId="0" borderId="0" xfId="0" applyNumberFormat="1" applyFont="1"/>
    <xf numFmtId="0" fontId="3" fillId="0" borderId="0" xfId="0" applyFont="1"/>
    <xf numFmtId="3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2" borderId="2" xfId="0" applyNumberFormat="1" applyFont="1" applyFill="1" applyBorder="1"/>
    <xf numFmtId="4" fontId="3" fillId="2" borderId="2" xfId="0" applyNumberFormat="1" applyFont="1" applyFill="1" applyBorder="1"/>
    <xf numFmtId="4" fontId="3" fillId="2" borderId="1" xfId="0" applyNumberFormat="1" applyFont="1" applyFill="1" applyBorder="1"/>
    <xf numFmtId="4" fontId="3" fillId="2" borderId="4" xfId="0" applyNumberFormat="1" applyFont="1" applyFill="1" applyBorder="1"/>
    <xf numFmtId="3" fontId="1" fillId="2" borderId="5" xfId="0" applyNumberFormat="1" applyFont="1" applyFill="1" applyBorder="1"/>
    <xf numFmtId="3" fontId="1" fillId="2" borderId="6" xfId="0" applyNumberFormat="1" applyFont="1" applyFill="1" applyBorder="1"/>
    <xf numFmtId="4" fontId="3" fillId="2" borderId="6" xfId="0" applyNumberFormat="1" applyFont="1" applyFill="1" applyBorder="1"/>
    <xf numFmtId="4" fontId="1" fillId="0" borderId="0" xfId="0" applyNumberFormat="1" applyFont="1"/>
    <xf numFmtId="0" fontId="5" fillId="0" borderId="0" xfId="0" applyFont="1"/>
    <xf numFmtId="0" fontId="0" fillId="0" borderId="6" xfId="0" applyBorder="1"/>
    <xf numFmtId="164" fontId="0" fillId="0" borderId="6" xfId="0" applyNumberFormat="1" applyBorder="1"/>
    <xf numFmtId="164" fontId="0" fillId="0" borderId="0" xfId="0" applyNumberFormat="1"/>
    <xf numFmtId="0" fontId="5" fillId="3" borderId="7" xfId="0" applyFont="1" applyFill="1" applyBorder="1"/>
    <xf numFmtId="164" fontId="5" fillId="3" borderId="8" xfId="0" applyNumberFormat="1" applyFont="1" applyFill="1" applyBorder="1"/>
    <xf numFmtId="0" fontId="5" fillId="2" borderId="7" xfId="0" applyFont="1" applyFill="1" applyBorder="1"/>
    <xf numFmtId="2" fontId="5" fillId="2" borderId="8" xfId="0" applyNumberFormat="1" applyFont="1" applyFill="1" applyBorder="1"/>
    <xf numFmtId="0" fontId="5" fillId="2" borderId="8" xfId="0" applyFont="1" applyFill="1" applyBorder="1"/>
    <xf numFmtId="4" fontId="3" fillId="2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9" xfId="0" applyNumberFormat="1" applyFont="1" applyFill="1" applyBorder="1"/>
    <xf numFmtId="4" fontId="3" fillId="2" borderId="9" xfId="0" applyNumberFormat="1" applyFont="1" applyFill="1" applyBorder="1"/>
    <xf numFmtId="4" fontId="0" fillId="0" borderId="0" xfId="0" applyNumberFormat="1"/>
    <xf numFmtId="3" fontId="1" fillId="0" borderId="11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2" fillId="0" borderId="15" xfId="0" applyNumberFormat="1" applyFont="1" applyBorder="1"/>
    <xf numFmtId="3" fontId="1" fillId="0" borderId="16" xfId="0" applyNumberFormat="1" applyFont="1" applyBorder="1" applyAlignment="1">
      <alignment horizontal="center"/>
    </xf>
    <xf numFmtId="3" fontId="1" fillId="2" borderId="17" xfId="0" applyNumberFormat="1" applyFont="1" applyFill="1" applyBorder="1"/>
    <xf numFmtId="4" fontId="1" fillId="2" borderId="18" xfId="0" applyNumberFormat="1" applyFont="1" applyFill="1" applyBorder="1"/>
    <xf numFmtId="3" fontId="2" fillId="2" borderId="15" xfId="0" applyNumberFormat="1" applyFont="1" applyFill="1" applyBorder="1"/>
    <xf numFmtId="4" fontId="1" fillId="2" borderId="19" xfId="0" applyNumberFormat="1" applyFont="1" applyFill="1" applyBorder="1"/>
    <xf numFmtId="4" fontId="1" fillId="2" borderId="20" xfId="0" applyNumberFormat="1" applyFont="1" applyFill="1" applyBorder="1"/>
    <xf numFmtId="3" fontId="1" fillId="2" borderId="21" xfId="0" applyNumberFormat="1" applyFont="1" applyFill="1" applyBorder="1"/>
    <xf numFmtId="3" fontId="1" fillId="2" borderId="22" xfId="0" applyNumberFormat="1" applyFont="1" applyFill="1" applyBorder="1"/>
    <xf numFmtId="4" fontId="1" fillId="2" borderId="23" xfId="0" applyNumberFormat="1" applyFont="1" applyFill="1" applyBorder="1"/>
    <xf numFmtId="3" fontId="1" fillId="2" borderId="24" xfId="0" applyNumberFormat="1" applyFont="1" applyFill="1" applyBorder="1"/>
    <xf numFmtId="3" fontId="1" fillId="2" borderId="25" xfId="0" applyNumberFormat="1" applyFont="1" applyFill="1" applyBorder="1"/>
    <xf numFmtId="4" fontId="3" fillId="2" borderId="26" xfId="0" applyNumberFormat="1" applyFont="1" applyFill="1" applyBorder="1"/>
    <xf numFmtId="4" fontId="1" fillId="2" borderId="27" xfId="0" applyNumberFormat="1" applyFont="1" applyFill="1" applyBorder="1"/>
    <xf numFmtId="4" fontId="3" fillId="2" borderId="2" xfId="0" quotePrefix="1" applyNumberFormat="1" applyFont="1" applyFill="1" applyBorder="1" applyAlignment="1">
      <alignment horizontal="center" vertical="center"/>
    </xf>
    <xf numFmtId="14" fontId="6" fillId="0" borderId="0" xfId="0" applyNumberFormat="1" applyFont="1"/>
    <xf numFmtId="165" fontId="6" fillId="0" borderId="0" xfId="0" applyNumberFormat="1" applyFont="1"/>
    <xf numFmtId="3" fontId="1" fillId="0" borderId="9" xfId="0" applyNumberFormat="1" applyFont="1" applyBorder="1" applyAlignment="1">
      <alignment horizontal="center" vertical="center"/>
    </xf>
    <xf numFmtId="14" fontId="3" fillId="0" borderId="0" xfId="0" applyNumberFormat="1" applyFont="1"/>
    <xf numFmtId="4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4" fontId="2" fillId="0" borderId="3" xfId="0" applyNumberFormat="1" applyFont="1" applyBorder="1"/>
    <xf numFmtId="3" fontId="2" fillId="0" borderId="3" xfId="0" applyNumberFormat="1" applyFont="1" applyBorder="1"/>
    <xf numFmtId="3" fontId="11" fillId="0" borderId="0" xfId="0" applyNumberFormat="1" applyFont="1"/>
    <xf numFmtId="3" fontId="9" fillId="0" borderId="0" xfId="0" applyNumberFormat="1" applyFont="1"/>
    <xf numFmtId="2" fontId="0" fillId="0" borderId="0" xfId="0" applyNumberFormat="1"/>
    <xf numFmtId="3" fontId="1" fillId="5" borderId="34" xfId="0" applyNumberFormat="1" applyFont="1" applyFill="1" applyBorder="1"/>
    <xf numFmtId="3" fontId="1" fillId="5" borderId="2" xfId="0" applyNumberFormat="1" applyFont="1" applyFill="1" applyBorder="1"/>
    <xf numFmtId="4" fontId="3" fillId="5" borderId="2" xfId="0" applyNumberFormat="1" applyFont="1" applyFill="1" applyBorder="1"/>
    <xf numFmtId="4" fontId="3" fillId="5" borderId="1" xfId="0" applyNumberFormat="1" applyFont="1" applyFill="1" applyBorder="1"/>
    <xf numFmtId="4" fontId="2" fillId="5" borderId="2" xfId="0" applyNumberFormat="1" applyFont="1" applyFill="1" applyBorder="1"/>
    <xf numFmtId="4" fontId="1" fillId="5" borderId="31" xfId="0" applyNumberFormat="1" applyFont="1" applyFill="1" applyBorder="1"/>
    <xf numFmtId="3" fontId="2" fillId="5" borderId="32" xfId="0" applyNumberFormat="1" applyFont="1" applyFill="1" applyBorder="1"/>
    <xf numFmtId="3" fontId="1" fillId="5" borderId="4" xfId="0" applyNumberFormat="1" applyFont="1" applyFill="1" applyBorder="1"/>
    <xf numFmtId="4" fontId="3" fillId="5" borderId="4" xfId="0" applyNumberFormat="1" applyFont="1" applyFill="1" applyBorder="1"/>
    <xf numFmtId="4" fontId="3" fillId="5" borderId="3" xfId="0" applyNumberFormat="1" applyFont="1" applyFill="1" applyBorder="1"/>
    <xf numFmtId="4" fontId="2" fillId="5" borderId="4" xfId="0" applyNumberFormat="1" applyFont="1" applyFill="1" applyBorder="1"/>
    <xf numFmtId="4" fontId="1" fillId="5" borderId="33" xfId="0" applyNumberFormat="1" applyFont="1" applyFill="1" applyBorder="1"/>
    <xf numFmtId="3" fontId="1" fillId="5" borderId="5" xfId="0" applyNumberFormat="1" applyFont="1" applyFill="1" applyBorder="1"/>
    <xf numFmtId="3" fontId="1" fillId="5" borderId="6" xfId="0" applyNumberFormat="1" applyFont="1" applyFill="1" applyBorder="1"/>
    <xf numFmtId="4" fontId="3" fillId="5" borderId="6" xfId="0" applyNumberFormat="1" applyFont="1" applyFill="1" applyBorder="1"/>
    <xf numFmtId="4" fontId="1" fillId="5" borderId="35" xfId="0" applyNumberFormat="1" applyFont="1" applyFill="1" applyBorder="1"/>
    <xf numFmtId="4" fontId="1" fillId="5" borderId="2" xfId="0" applyNumberFormat="1" applyFont="1" applyFill="1" applyBorder="1"/>
    <xf numFmtId="4" fontId="2" fillId="5" borderId="33" xfId="0" applyNumberFormat="1" applyFont="1" applyFill="1" applyBorder="1"/>
    <xf numFmtId="3" fontId="2" fillId="5" borderId="3" xfId="0" applyNumberFormat="1" applyFont="1" applyFill="1" applyBorder="1"/>
    <xf numFmtId="3" fontId="1" fillId="5" borderId="10" xfId="0" applyNumberFormat="1" applyFont="1" applyFill="1" applyBorder="1"/>
    <xf numFmtId="4" fontId="3" fillId="5" borderId="10" xfId="0" applyNumberFormat="1" applyFont="1" applyFill="1" applyBorder="1"/>
    <xf numFmtId="4" fontId="2" fillId="5" borderId="6" xfId="0" applyNumberFormat="1" applyFont="1" applyFill="1" applyBorder="1"/>
    <xf numFmtId="3" fontId="2" fillId="5" borderId="6" xfId="0" applyNumberFormat="1" applyFont="1" applyFill="1" applyBorder="1" applyAlignment="1">
      <alignment vertical="center"/>
    </xf>
    <xf numFmtId="3" fontId="1" fillId="5" borderId="6" xfId="0" applyNumberFormat="1" applyFont="1" applyFill="1" applyBorder="1" applyAlignment="1">
      <alignment vertical="center"/>
    </xf>
    <xf numFmtId="4" fontId="10" fillId="5" borderId="37" xfId="0" applyNumberFormat="1" applyFont="1" applyFill="1" applyBorder="1" applyAlignment="1">
      <alignment vertical="center"/>
    </xf>
    <xf numFmtId="3" fontId="10" fillId="5" borderId="37" xfId="0" applyNumberFormat="1" applyFont="1" applyFill="1" applyBorder="1" applyAlignment="1">
      <alignment vertical="center"/>
    </xf>
    <xf numFmtId="4" fontId="2" fillId="5" borderId="4" xfId="0" applyNumberFormat="1" applyFont="1" applyFill="1" applyBorder="1" applyAlignment="1">
      <alignment vertical="center"/>
    </xf>
    <xf numFmtId="4" fontId="1" fillId="5" borderId="4" xfId="0" applyNumberFormat="1" applyFont="1" applyFill="1" applyBorder="1" applyAlignment="1">
      <alignment vertical="center"/>
    </xf>
    <xf numFmtId="4" fontId="2" fillId="5" borderId="6" xfId="0" applyNumberFormat="1" applyFont="1" applyFill="1" applyBorder="1" applyAlignment="1">
      <alignment vertical="center"/>
    </xf>
    <xf numFmtId="4" fontId="2" fillId="5" borderId="37" xfId="0" applyNumberFormat="1" applyFont="1" applyFill="1" applyBorder="1" applyAlignment="1">
      <alignment vertical="center"/>
    </xf>
    <xf numFmtId="3" fontId="2" fillId="5" borderId="36" xfId="0" applyNumberFormat="1" applyFont="1" applyFill="1" applyBorder="1"/>
    <xf numFmtId="3" fontId="2" fillId="5" borderId="37" xfId="0" applyNumberFormat="1" applyFont="1" applyFill="1" applyBorder="1"/>
    <xf numFmtId="4" fontId="2" fillId="5" borderId="35" xfId="0" applyNumberFormat="1" applyFont="1" applyFill="1" applyBorder="1"/>
    <xf numFmtId="4" fontId="2" fillId="5" borderId="3" xfId="0" applyNumberFormat="1" applyFont="1" applyFill="1" applyBorder="1"/>
    <xf numFmtId="4" fontId="2" fillId="5" borderId="37" xfId="0" applyNumberFormat="1" applyFont="1" applyFill="1" applyBorder="1"/>
    <xf numFmtId="3" fontId="1" fillId="5" borderId="36" xfId="0" applyNumberFormat="1" applyFont="1" applyFill="1" applyBorder="1"/>
    <xf numFmtId="3" fontId="11" fillId="5" borderId="37" xfId="0" applyNumberFormat="1" applyFont="1" applyFill="1" applyBorder="1"/>
    <xf numFmtId="3" fontId="2" fillId="5" borderId="35" xfId="0" applyNumberFormat="1" applyFont="1" applyFill="1" applyBorder="1" applyAlignment="1">
      <alignment horizontal="right"/>
    </xf>
    <xf numFmtId="4" fontId="1" fillId="5" borderId="35" xfId="0" applyNumberFormat="1" applyFont="1" applyFill="1" applyBorder="1" applyAlignment="1">
      <alignment horizontal="right"/>
    </xf>
    <xf numFmtId="3" fontId="1" fillId="6" borderId="30" xfId="0" applyNumberFormat="1" applyFont="1" applyFill="1" applyBorder="1" applyAlignment="1">
      <alignment horizontal="center"/>
    </xf>
    <xf numFmtId="3" fontId="1" fillId="6" borderId="1" xfId="0" applyNumberFormat="1" applyFont="1" applyFill="1" applyBorder="1" applyAlignment="1">
      <alignment horizontal="center"/>
    </xf>
    <xf numFmtId="3" fontId="2" fillId="6" borderId="32" xfId="0" applyNumberFormat="1" applyFont="1" applyFill="1" applyBorder="1"/>
    <xf numFmtId="3" fontId="1" fillId="6" borderId="3" xfId="0" applyNumberFormat="1" applyFont="1" applyFill="1" applyBorder="1" applyAlignment="1">
      <alignment horizontal="center"/>
    </xf>
    <xf numFmtId="3" fontId="1" fillId="6" borderId="6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3" fontId="1" fillId="6" borderId="2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3" fontId="1" fillId="6" borderId="4" xfId="0" applyNumberFormat="1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4" fontId="14" fillId="0" borderId="0" xfId="0" applyNumberFormat="1" applyFont="1"/>
    <xf numFmtId="3" fontId="2" fillId="5" borderId="49" xfId="0" applyNumberFormat="1" applyFont="1" applyFill="1" applyBorder="1" applyAlignment="1">
      <alignment vertical="center"/>
    </xf>
    <xf numFmtId="3" fontId="2" fillId="5" borderId="50" xfId="0" applyNumberFormat="1" applyFont="1" applyFill="1" applyBorder="1"/>
    <xf numFmtId="166" fontId="3" fillId="0" borderId="0" xfId="0" applyNumberFormat="1" applyFont="1"/>
    <xf numFmtId="0" fontId="3" fillId="0" borderId="0" xfId="0" applyFont="1" applyAlignment="1">
      <alignment horizontal="right"/>
    </xf>
    <xf numFmtId="3" fontId="1" fillId="5" borderId="51" xfId="0" applyNumberFormat="1" applyFont="1" applyFill="1" applyBorder="1"/>
    <xf numFmtId="3" fontId="1" fillId="5" borderId="13" xfId="0" applyNumberFormat="1" applyFont="1" applyFill="1" applyBorder="1"/>
    <xf numFmtId="4" fontId="3" fillId="5" borderId="52" xfId="0" applyNumberFormat="1" applyFont="1" applyFill="1" applyBorder="1"/>
    <xf numFmtId="4" fontId="2" fillId="5" borderId="52" xfId="0" applyNumberFormat="1" applyFont="1" applyFill="1" applyBorder="1"/>
    <xf numFmtId="4" fontId="1" fillId="5" borderId="53" xfId="0" applyNumberFormat="1" applyFont="1" applyFill="1" applyBorder="1"/>
    <xf numFmtId="3" fontId="1" fillId="5" borderId="17" xfId="0" applyNumberFormat="1" applyFont="1" applyFill="1" applyBorder="1"/>
    <xf numFmtId="4" fontId="1" fillId="5" borderId="23" xfId="0" applyNumberFormat="1" applyFont="1" applyFill="1" applyBorder="1"/>
    <xf numFmtId="3" fontId="1" fillId="5" borderId="24" xfId="0" applyNumberFormat="1" applyFont="1" applyFill="1" applyBorder="1"/>
    <xf numFmtId="3" fontId="1" fillId="5" borderId="25" xfId="0" applyNumberFormat="1" applyFont="1" applyFill="1" applyBorder="1"/>
    <xf numFmtId="4" fontId="3" fillId="5" borderId="26" xfId="0" applyNumberFormat="1" applyFont="1" applyFill="1" applyBorder="1"/>
    <xf numFmtId="4" fontId="2" fillId="5" borderId="26" xfId="0" applyNumberFormat="1" applyFont="1" applyFill="1" applyBorder="1"/>
    <xf numFmtId="4" fontId="1" fillId="5" borderId="27" xfId="0" applyNumberFormat="1" applyFont="1" applyFill="1" applyBorder="1"/>
    <xf numFmtId="0" fontId="12" fillId="0" borderId="0" xfId="0" applyFont="1"/>
    <xf numFmtId="0" fontId="5" fillId="4" borderId="7" xfId="0" applyFont="1" applyFill="1" applyBorder="1"/>
    <xf numFmtId="164" fontId="5" fillId="4" borderId="8" xfId="0" applyNumberFormat="1" applyFont="1" applyFill="1" applyBorder="1"/>
    <xf numFmtId="0" fontId="5" fillId="5" borderId="7" xfId="0" applyFont="1" applyFill="1" applyBorder="1"/>
    <xf numFmtId="2" fontId="5" fillId="5" borderId="8" xfId="0" applyNumberFormat="1" applyFont="1" applyFill="1" applyBorder="1"/>
    <xf numFmtId="14" fontId="5" fillId="0" borderId="0" xfId="0" applyNumberFormat="1" applyFont="1"/>
    <xf numFmtId="2" fontId="0" fillId="0" borderId="6" xfId="0" applyNumberFormat="1" applyBorder="1"/>
    <xf numFmtId="2" fontId="18" fillId="0" borderId="6" xfId="0" applyNumberFormat="1" applyFont="1" applyBorder="1"/>
    <xf numFmtId="164" fontId="5" fillId="0" borderId="0" xfId="0" applyNumberFormat="1" applyFont="1"/>
    <xf numFmtId="167" fontId="5" fillId="0" borderId="0" xfId="0" applyNumberFormat="1" applyFont="1"/>
    <xf numFmtId="2" fontId="5" fillId="0" borderId="0" xfId="0" applyNumberFormat="1" applyFont="1"/>
    <xf numFmtId="0" fontId="16" fillId="0" borderId="42" xfId="0" applyFont="1" applyBorder="1" applyAlignment="1">
      <alignment horizontal="justify" vertical="center" wrapText="1"/>
    </xf>
    <xf numFmtId="0" fontId="16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2" fontId="17" fillId="0" borderId="43" xfId="0" applyNumberFormat="1" applyFont="1" applyBorder="1" applyAlignment="1">
      <alignment horizontal="center" vertical="center" wrapText="1"/>
    </xf>
    <xf numFmtId="2" fontId="17" fillId="0" borderId="45" xfId="0" applyNumberFormat="1" applyFont="1" applyBorder="1" applyAlignment="1">
      <alignment horizontal="center" vertical="center" wrapText="1"/>
    </xf>
    <xf numFmtId="2" fontId="17" fillId="0" borderId="44" xfId="0" applyNumberFormat="1" applyFont="1" applyBorder="1" applyAlignment="1">
      <alignment horizontal="center" vertical="center" wrapText="1"/>
    </xf>
    <xf numFmtId="0" fontId="16" fillId="6" borderId="40" xfId="0" applyFont="1" applyFill="1" applyBorder="1" applyAlignment="1">
      <alignment horizontal="center" vertical="center" wrapText="1"/>
    </xf>
    <xf numFmtId="0" fontId="16" fillId="6" borderId="41" xfId="0" applyFont="1" applyFill="1" applyBorder="1" applyAlignment="1">
      <alignment horizontal="center" vertical="center" wrapText="1"/>
    </xf>
    <xf numFmtId="0" fontId="16" fillId="6" borderId="42" xfId="0" applyFont="1" applyFill="1" applyBorder="1" applyAlignment="1">
      <alignment horizontal="center" vertical="center" wrapText="1"/>
    </xf>
    <xf numFmtId="0" fontId="15" fillId="6" borderId="40" xfId="0" applyFont="1" applyFill="1" applyBorder="1" applyAlignment="1">
      <alignment horizontal="justify" vertical="center" wrapText="1"/>
    </xf>
    <xf numFmtId="0" fontId="15" fillId="6" borderId="41" xfId="0" applyFont="1" applyFill="1" applyBorder="1" applyAlignment="1">
      <alignment horizontal="justify" vertical="center" wrapText="1"/>
    </xf>
    <xf numFmtId="0" fontId="15" fillId="6" borderId="42" xfId="0" applyFont="1" applyFill="1" applyBorder="1" applyAlignment="1">
      <alignment horizontal="justify" vertical="center" wrapText="1"/>
    </xf>
    <xf numFmtId="0" fontId="0" fillId="0" borderId="0" xfId="0"/>
    <xf numFmtId="3" fontId="4" fillId="0" borderId="0" xfId="0" applyNumberFormat="1" applyFont="1" applyAlignment="1">
      <alignment horizontal="center"/>
    </xf>
    <xf numFmtId="3" fontId="11" fillId="5" borderId="10" xfId="0" applyNumberFormat="1" applyFont="1" applyFill="1" applyBorder="1" applyAlignment="1">
      <alignment horizontal="center" vertical="center"/>
    </xf>
    <xf numFmtId="3" fontId="11" fillId="5" borderId="38" xfId="0" applyNumberFormat="1" applyFont="1" applyFill="1" applyBorder="1" applyAlignment="1">
      <alignment horizontal="center" vertical="center"/>
    </xf>
    <xf numFmtId="3" fontId="11" fillId="5" borderId="39" xfId="0" applyNumberFormat="1" applyFont="1" applyFill="1" applyBorder="1" applyAlignment="1">
      <alignment horizontal="center" vertical="center"/>
    </xf>
    <xf numFmtId="3" fontId="11" fillId="5" borderId="2" xfId="0" applyNumberFormat="1" applyFont="1" applyFill="1" applyBorder="1" applyAlignment="1">
      <alignment horizontal="center" vertical="center"/>
    </xf>
    <xf numFmtId="3" fontId="11" fillId="5" borderId="5" xfId="0" applyNumberFormat="1" applyFont="1" applyFill="1" applyBorder="1" applyAlignment="1">
      <alignment horizontal="center" vertical="center"/>
    </xf>
    <xf numFmtId="3" fontId="11" fillId="5" borderId="4" xfId="0" applyNumberFormat="1" applyFont="1" applyFill="1" applyBorder="1" applyAlignment="1">
      <alignment horizontal="center" vertical="center"/>
    </xf>
    <xf numFmtId="3" fontId="1" fillId="6" borderId="2" xfId="0" applyNumberFormat="1" applyFont="1" applyFill="1" applyBorder="1" applyAlignment="1">
      <alignment horizontal="center" vertical="center"/>
    </xf>
    <xf numFmtId="3" fontId="1" fillId="6" borderId="4" xfId="0" applyNumberFormat="1" applyFont="1" applyFill="1" applyBorder="1" applyAlignment="1">
      <alignment horizontal="center" vertical="center"/>
    </xf>
    <xf numFmtId="4" fontId="1" fillId="0" borderId="28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2">
    <cellStyle name="Normal" xfId="0" builtinId="0" customBuiltin="1"/>
    <cellStyle name="Normal 2" xfId="1" xr:uid="{918D8FF4-7E7C-412B-915D-561FC2CCA1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3"/>
  <sheetViews>
    <sheetView topLeftCell="A12" workbookViewId="0">
      <selection activeCell="A25" sqref="A25"/>
    </sheetView>
  </sheetViews>
  <sheetFormatPr defaultColWidth="10.81640625" defaultRowHeight="12.5" x14ac:dyDescent="0.25"/>
  <cols>
    <col min="1" max="1" width="25.1796875" style="6" customWidth="1"/>
    <col min="2" max="2" width="11.54296875" style="6" customWidth="1"/>
    <col min="3" max="3" width="20.7265625" style="4" customWidth="1"/>
    <col min="4" max="4" width="22.1796875" style="6" customWidth="1"/>
    <col min="5" max="5" width="19.54296875" style="6" customWidth="1"/>
    <col min="6" max="6" width="21.81640625" style="6" customWidth="1"/>
    <col min="7" max="8" width="10.81640625" style="6" customWidth="1"/>
    <col min="9" max="9" width="22.453125" style="6" customWidth="1"/>
    <col min="10" max="16384" width="10.81640625" style="6"/>
  </cols>
  <sheetData>
    <row r="1" spans="1:8" x14ac:dyDescent="0.25">
      <c r="A1" s="1"/>
      <c r="B1" s="1"/>
      <c r="C1" s="2"/>
      <c r="D1" s="3"/>
      <c r="E1" s="52">
        <v>45474</v>
      </c>
      <c r="F1" s="53">
        <v>1.02</v>
      </c>
      <c r="H1" s="5"/>
    </row>
    <row r="2" spans="1:8" ht="14.9" customHeight="1" x14ac:dyDescent="0.35">
      <c r="A2" s="155" t="s">
        <v>25</v>
      </c>
      <c r="B2" s="155"/>
      <c r="C2" s="155"/>
      <c r="D2" s="155"/>
      <c r="E2" s="4"/>
    </row>
    <row r="3" spans="1:8" ht="12.75" customHeight="1" x14ac:dyDescent="0.35">
      <c r="A3" s="155"/>
      <c r="B3" s="155"/>
      <c r="C3" s="155"/>
      <c r="D3" s="155"/>
      <c r="E3" s="4"/>
    </row>
    <row r="4" spans="1:8" ht="41.25" customHeight="1" x14ac:dyDescent="0.25">
      <c r="A4" s="1"/>
      <c r="B4" s="1"/>
      <c r="C4" s="164" t="s">
        <v>27</v>
      </c>
      <c r="D4" s="165"/>
      <c r="E4" s="54" t="s">
        <v>28</v>
      </c>
    </row>
    <row r="5" spans="1:8" ht="24.75" customHeight="1" x14ac:dyDescent="0.25">
      <c r="A5" s="32"/>
      <c r="B5" s="33"/>
      <c r="C5" s="34" t="s">
        <v>0</v>
      </c>
      <c r="D5" s="35" t="s">
        <v>1</v>
      </c>
      <c r="E5" s="36" t="s">
        <v>29</v>
      </c>
    </row>
    <row r="6" spans="1:8" ht="24.75" customHeight="1" x14ac:dyDescent="0.25">
      <c r="A6" s="37"/>
      <c r="B6" s="7"/>
      <c r="C6" s="8" t="s">
        <v>2</v>
      </c>
      <c r="D6" s="9" t="s">
        <v>3</v>
      </c>
      <c r="E6" s="38" t="s">
        <v>30</v>
      </c>
    </row>
    <row r="7" spans="1:8" ht="24.75" customHeight="1" x14ac:dyDescent="0.25">
      <c r="A7" s="39" t="s">
        <v>4</v>
      </c>
      <c r="B7" s="10" t="s">
        <v>5</v>
      </c>
      <c r="C7" s="11">
        <f>(1173.93)*$F$1</f>
        <v>1197.4086</v>
      </c>
      <c r="D7" s="51" t="s">
        <v>26</v>
      </c>
      <c r="E7" s="40">
        <v>16763.720399999998</v>
      </c>
      <c r="F7" s="4"/>
    </row>
    <row r="8" spans="1:8" ht="24.75" customHeight="1" x14ac:dyDescent="0.25">
      <c r="A8" s="39" t="s">
        <v>6</v>
      </c>
      <c r="B8" s="10" t="s">
        <v>5</v>
      </c>
      <c r="C8" s="11">
        <f>(1491.78)*$F$1</f>
        <v>1521.6156000000001</v>
      </c>
      <c r="D8" s="51" t="s">
        <v>26</v>
      </c>
      <c r="E8" s="40">
        <v>21302.618399999999</v>
      </c>
      <c r="F8" s="4"/>
      <c r="G8" s="4"/>
    </row>
    <row r="9" spans="1:8" ht="24.75" customHeight="1" x14ac:dyDescent="0.25">
      <c r="A9" s="41"/>
      <c r="B9" s="15" t="s">
        <v>7</v>
      </c>
      <c r="C9" s="16">
        <f>1491.78*$F$1</f>
        <v>1521.6156000000001</v>
      </c>
      <c r="D9" s="16">
        <f>205.07*$F$1</f>
        <v>209.17140000000001</v>
      </c>
      <c r="E9" s="42">
        <v>24231.018</v>
      </c>
      <c r="F9" s="4"/>
    </row>
    <row r="10" spans="1:8" ht="24.75" customHeight="1" x14ac:dyDescent="0.25">
      <c r="A10" s="39" t="s">
        <v>8</v>
      </c>
      <c r="B10" s="10" t="s">
        <v>5</v>
      </c>
      <c r="C10" s="11">
        <f>1892.4*$F$1</f>
        <v>1930.248</v>
      </c>
      <c r="D10" s="51" t="s">
        <v>26</v>
      </c>
      <c r="E10" s="43">
        <v>27023.472000000002</v>
      </c>
      <c r="F10" s="4"/>
      <c r="G10" s="4"/>
      <c r="H10" s="4"/>
    </row>
    <row r="11" spans="1:8" ht="24.75" customHeight="1" x14ac:dyDescent="0.25">
      <c r="A11" s="39"/>
      <c r="B11" s="10" t="s">
        <v>7</v>
      </c>
      <c r="C11" s="11">
        <f>1892.4*$F$1</f>
        <v>1930.248</v>
      </c>
      <c r="D11" s="12">
        <f>131.3*$F$1</f>
        <v>133.92600000000002</v>
      </c>
      <c r="E11" s="43">
        <v>28898.436000000002</v>
      </c>
      <c r="F11" s="4"/>
    </row>
    <row r="12" spans="1:8" ht="24.75" customHeight="1" x14ac:dyDescent="0.25">
      <c r="A12" s="44" t="s">
        <v>9</v>
      </c>
      <c r="B12" s="10" t="s">
        <v>5</v>
      </c>
      <c r="C12" s="11">
        <f>2023.71*$F$1</f>
        <v>2064.1842000000001</v>
      </c>
      <c r="D12" s="12">
        <f>326.89*$F$1</f>
        <v>333.42779999999999</v>
      </c>
      <c r="E12" s="43">
        <v>33566.567999999999</v>
      </c>
      <c r="F12" s="4"/>
      <c r="G12" s="4"/>
    </row>
    <row r="13" spans="1:8" ht="24.75" customHeight="1" x14ac:dyDescent="0.25">
      <c r="A13" s="45"/>
      <c r="B13" s="10" t="s">
        <v>7</v>
      </c>
      <c r="C13" s="11">
        <f>2023.71*$F$1</f>
        <v>2064.1842000000001</v>
      </c>
      <c r="D13" s="12">
        <f>360.89*$F$1</f>
        <v>368.1078</v>
      </c>
      <c r="E13" s="43">
        <v>34052.088000000003</v>
      </c>
      <c r="F13" s="4"/>
      <c r="G13" s="4"/>
      <c r="H13" s="4"/>
    </row>
    <row r="14" spans="1:8" ht="24.75" customHeight="1" x14ac:dyDescent="0.25">
      <c r="A14" s="45"/>
      <c r="B14" s="14" t="s">
        <v>10</v>
      </c>
      <c r="C14" s="11">
        <f>2023.71*$F$1</f>
        <v>2064.1842000000001</v>
      </c>
      <c r="D14" s="12">
        <f>493.85*$F$1</f>
        <v>503.72700000000003</v>
      </c>
      <c r="E14" s="43">
        <v>35950.756800000003</v>
      </c>
      <c r="F14" s="4"/>
    </row>
    <row r="15" spans="1:8" ht="24.75" customHeight="1" x14ac:dyDescent="0.25">
      <c r="A15" s="44" t="s">
        <v>11</v>
      </c>
      <c r="B15" s="10" t="s">
        <v>5</v>
      </c>
      <c r="C15" s="11">
        <f>2100.12*$F$1</f>
        <v>2142.1223999999997</v>
      </c>
      <c r="D15" s="12">
        <f>592.19*$F$1</f>
        <v>604.03380000000004</v>
      </c>
      <c r="E15" s="43">
        <v>38446.186799999996</v>
      </c>
      <c r="F15" s="4"/>
    </row>
    <row r="16" spans="1:8" ht="24.75" customHeight="1" x14ac:dyDescent="0.25">
      <c r="A16" s="45"/>
      <c r="B16" s="10" t="s">
        <v>7</v>
      </c>
      <c r="C16" s="11">
        <f>2100.12*$F$1</f>
        <v>2142.1223999999997</v>
      </c>
      <c r="D16" s="12">
        <f>712.91*$F$1</f>
        <v>727.16819999999996</v>
      </c>
      <c r="E16" s="43">
        <v>40170.068399999996</v>
      </c>
      <c r="F16" s="4"/>
    </row>
    <row r="17" spans="1:10" ht="24.75" customHeight="1" x14ac:dyDescent="0.25">
      <c r="A17" s="44" t="s">
        <v>12</v>
      </c>
      <c r="B17" s="10" t="s">
        <v>5</v>
      </c>
      <c r="C17" s="11">
        <f>2350.57*$F$1</f>
        <v>2397.5814</v>
      </c>
      <c r="D17" s="12">
        <f>712.91*$F$1</f>
        <v>727.16819999999996</v>
      </c>
      <c r="E17" s="43">
        <v>43746.494400000003</v>
      </c>
      <c r="F17" s="4"/>
      <c r="G17" s="4"/>
    </row>
    <row r="18" spans="1:10" customFormat="1" ht="24.75" customHeight="1" x14ac:dyDescent="0.35">
      <c r="A18" s="39"/>
      <c r="B18" s="28" t="s">
        <v>7</v>
      </c>
      <c r="C18" s="27">
        <f>2350.57*$F$1</f>
        <v>2397.5814</v>
      </c>
      <c r="D18" s="12">
        <f>1307.43*$F$1</f>
        <v>1333.5786000000001</v>
      </c>
      <c r="E18" s="43">
        <v>52236.24</v>
      </c>
      <c r="F18" s="4"/>
    </row>
    <row r="19" spans="1:10" customFormat="1" ht="24.75" customHeight="1" x14ac:dyDescent="0.35">
      <c r="A19" s="39"/>
      <c r="B19" s="29" t="s">
        <v>10</v>
      </c>
      <c r="C19" s="30">
        <f>2350.57*$F$1</f>
        <v>2397.5814</v>
      </c>
      <c r="D19" s="12">
        <f>1634.27*$F$1</f>
        <v>1666.9554000000001</v>
      </c>
      <c r="E19" s="43">
        <v>56903.515199999994</v>
      </c>
      <c r="F19" s="4"/>
    </row>
    <row r="20" spans="1:10" customFormat="1" ht="24.75" customHeight="1" x14ac:dyDescent="0.35">
      <c r="A20" s="44" t="s">
        <v>13</v>
      </c>
      <c r="B20" s="14" t="s">
        <v>5</v>
      </c>
      <c r="C20" s="13">
        <f>2350.57*F1</f>
        <v>2397.5814</v>
      </c>
      <c r="D20" s="16">
        <f>1856.06*F1</f>
        <v>1893.1812</v>
      </c>
      <c r="E20" s="46">
        <v>60070.676399999997</v>
      </c>
      <c r="F20" s="4"/>
      <c r="G20" s="31"/>
    </row>
    <row r="21" spans="1:10" customFormat="1" ht="24.75" customHeight="1" x14ac:dyDescent="0.35">
      <c r="A21" s="39"/>
      <c r="B21" s="15" t="s">
        <v>7</v>
      </c>
      <c r="C21" s="51" t="s">
        <v>26</v>
      </c>
      <c r="D21" s="51" t="s">
        <v>26</v>
      </c>
      <c r="E21" s="51" t="s">
        <v>26</v>
      </c>
      <c r="F21" s="4"/>
    </row>
    <row r="22" spans="1:10" customFormat="1" ht="24.75" customHeight="1" x14ac:dyDescent="0.35">
      <c r="A22" s="47"/>
      <c r="B22" s="48" t="s">
        <v>10</v>
      </c>
      <c r="C22" s="49">
        <f>4694.13*F1</f>
        <v>4788.0126</v>
      </c>
      <c r="D22" s="49">
        <f>917.81*F1</f>
        <v>936.1662</v>
      </c>
      <c r="E22" s="50">
        <v>80138.503199999992</v>
      </c>
      <c r="F22" s="4"/>
    </row>
    <row r="23" spans="1:10" customFormat="1" ht="14.5" x14ac:dyDescent="0.35">
      <c r="A23" s="1"/>
      <c r="B23" s="1"/>
      <c r="C23" s="4"/>
      <c r="D23" s="4"/>
      <c r="E23" s="17"/>
      <c r="F23" s="4"/>
    </row>
    <row r="24" spans="1:10" customFormat="1" ht="14.5" x14ac:dyDescent="0.35">
      <c r="A24" s="6"/>
      <c r="B24" s="6"/>
      <c r="C24" s="4"/>
      <c r="D24" s="6"/>
      <c r="E24" s="6"/>
      <c r="F24" s="4"/>
    </row>
    <row r="25" spans="1:10" customFormat="1" ht="14.5" x14ac:dyDescent="0.35">
      <c r="A25" s="18" t="s">
        <v>31</v>
      </c>
      <c r="B25" s="18"/>
      <c r="C25" s="18"/>
      <c r="D25" s="18"/>
      <c r="E25" s="18"/>
      <c r="F25" s="4"/>
    </row>
    <row r="26" spans="1:10" customFormat="1" ht="14.5" x14ac:dyDescent="0.35">
      <c r="A26" s="18" t="s">
        <v>32</v>
      </c>
      <c r="B26" s="18"/>
      <c r="C26" s="18"/>
      <c r="D26" s="18"/>
      <c r="E26" s="18"/>
      <c r="F26" s="6"/>
      <c r="G26" s="6"/>
      <c r="H26" s="6"/>
      <c r="I26" s="6"/>
      <c r="J26" s="6"/>
    </row>
    <row r="27" spans="1:10" customFormat="1" ht="14.5" x14ac:dyDescent="0.35">
      <c r="A27" s="18"/>
      <c r="B27" s="18"/>
      <c r="C27" s="18"/>
      <c r="D27" s="18"/>
      <c r="E27" s="18"/>
      <c r="F27" s="6"/>
      <c r="G27" s="6"/>
      <c r="H27" s="6"/>
      <c r="I27" s="6"/>
      <c r="J27" s="6"/>
    </row>
    <row r="28" spans="1:10" customFormat="1" ht="14.5" x14ac:dyDescent="0.35">
      <c r="A28" s="18" t="s">
        <v>14</v>
      </c>
      <c r="B28" s="18"/>
      <c r="C28" s="18"/>
      <c r="D28" s="18" t="s">
        <v>15</v>
      </c>
      <c r="E28" s="18"/>
      <c r="F28" s="6"/>
      <c r="G28" s="6"/>
      <c r="H28" s="6"/>
      <c r="I28" s="6"/>
      <c r="J28" s="6"/>
    </row>
    <row r="29" spans="1:10" customFormat="1" ht="14.5" x14ac:dyDescent="0.35">
      <c r="F29" s="6"/>
      <c r="G29" s="6"/>
      <c r="H29" s="6"/>
      <c r="I29" s="6"/>
      <c r="J29" s="6"/>
    </row>
    <row r="30" spans="1:10" customFormat="1" ht="14.5" x14ac:dyDescent="0.35">
      <c r="A30" s="19" t="s">
        <v>16</v>
      </c>
      <c r="B30" s="20">
        <v>8.0764999999999993</v>
      </c>
      <c r="D30" s="19" t="s">
        <v>16</v>
      </c>
      <c r="E30" s="20">
        <v>10.273400000000001</v>
      </c>
      <c r="F30" s="6"/>
      <c r="G30" s="6"/>
      <c r="H30" s="6"/>
      <c r="I30" s="6"/>
      <c r="J30" s="6"/>
    </row>
    <row r="31" spans="1:10" customFormat="1" ht="14.5" x14ac:dyDescent="0.35">
      <c r="A31" s="19" t="s">
        <v>17</v>
      </c>
      <c r="B31" s="20">
        <v>1.3864000000000001</v>
      </c>
      <c r="D31" s="19" t="s">
        <v>17</v>
      </c>
      <c r="E31" s="20">
        <v>1.7418</v>
      </c>
      <c r="F31" s="6"/>
      <c r="G31" s="6"/>
      <c r="H31" s="6"/>
      <c r="I31" s="6"/>
      <c r="J31" s="6"/>
    </row>
    <row r="32" spans="1:10" customFormat="1" ht="14.5" x14ac:dyDescent="0.35">
      <c r="A32" s="19" t="s">
        <v>18</v>
      </c>
      <c r="B32" s="20">
        <v>0.74019999999999997</v>
      </c>
      <c r="D32" s="19" t="s">
        <v>18</v>
      </c>
      <c r="E32" s="20">
        <v>0.95040000000000002</v>
      </c>
      <c r="F32" s="6"/>
      <c r="G32" s="6"/>
      <c r="H32" s="6"/>
      <c r="I32" s="6"/>
      <c r="J32" s="6"/>
    </row>
    <row r="33" spans="1:10" customFormat="1" ht="15" thickBot="1" x14ac:dyDescent="0.4">
      <c r="B33" s="21"/>
      <c r="E33" s="21"/>
      <c r="F33" s="6"/>
      <c r="G33" s="6"/>
      <c r="H33" s="6"/>
      <c r="I33" s="6"/>
      <c r="J33" s="6"/>
    </row>
    <row r="34" spans="1:10" customFormat="1" ht="15" thickBot="1" x14ac:dyDescent="0.4">
      <c r="A34" s="22" t="s">
        <v>19</v>
      </c>
      <c r="B34" s="23">
        <f>SUM(B30:B32)</f>
        <v>10.203099999999999</v>
      </c>
      <c r="C34" s="18"/>
      <c r="D34" s="22" t="s">
        <v>19</v>
      </c>
      <c r="E34" s="23">
        <f>SUM(E30:E32)</f>
        <v>12.9656</v>
      </c>
      <c r="F34" s="6"/>
      <c r="G34" s="6"/>
      <c r="H34" s="6"/>
      <c r="I34" s="6"/>
      <c r="J34" s="6"/>
    </row>
    <row r="35" spans="1:10" customFormat="1" ht="14.5" x14ac:dyDescent="0.35">
      <c r="F35" s="6"/>
      <c r="G35" s="6"/>
      <c r="H35" s="6"/>
      <c r="I35" s="6"/>
      <c r="J35" s="6"/>
    </row>
    <row r="36" spans="1:10" customFormat="1" ht="14.5" x14ac:dyDescent="0.35">
      <c r="A36" s="18" t="s">
        <v>20</v>
      </c>
      <c r="B36" s="18"/>
      <c r="C36" s="18"/>
      <c r="D36" s="154"/>
      <c r="E36" s="154"/>
      <c r="F36" s="6"/>
      <c r="G36" s="6"/>
      <c r="H36" s="6"/>
      <c r="I36" s="6"/>
      <c r="J36" s="6"/>
    </row>
    <row r="37" spans="1:10" customFormat="1" ht="14.5" x14ac:dyDescent="0.35">
      <c r="D37" s="154"/>
      <c r="E37" s="154"/>
      <c r="F37" s="6"/>
      <c r="G37" s="6"/>
      <c r="H37" s="6"/>
      <c r="I37" s="6"/>
      <c r="J37" s="6"/>
    </row>
    <row r="38" spans="1:10" customFormat="1" ht="14.5" x14ac:dyDescent="0.35">
      <c r="A38" s="19" t="s">
        <v>16</v>
      </c>
      <c r="B38" s="19">
        <v>49.043799999999997</v>
      </c>
      <c r="F38" s="6"/>
      <c r="G38" s="6"/>
      <c r="H38" s="6"/>
      <c r="I38" s="6"/>
      <c r="J38" s="6"/>
    </row>
    <row r="39" spans="1:10" customFormat="1" ht="14.5" x14ac:dyDescent="0.35">
      <c r="A39" s="19" t="s">
        <v>21</v>
      </c>
      <c r="B39" s="19">
        <v>8.1791</v>
      </c>
      <c r="F39" s="6"/>
      <c r="G39" s="6"/>
      <c r="H39" s="6"/>
      <c r="I39" s="6"/>
      <c r="J39" s="6"/>
    </row>
    <row r="40" spans="1:10" customFormat="1" ht="14.5" x14ac:dyDescent="0.35">
      <c r="A40" s="19" t="s">
        <v>18</v>
      </c>
      <c r="B40" s="19">
        <v>4.4175000000000004</v>
      </c>
      <c r="F40" s="6"/>
      <c r="G40" s="6"/>
      <c r="H40" s="6"/>
      <c r="I40" s="6"/>
      <c r="J40" s="6"/>
    </row>
    <row r="41" spans="1:10" customFormat="1" ht="14.5" x14ac:dyDescent="0.35">
      <c r="A41" s="19" t="s">
        <v>22</v>
      </c>
      <c r="B41" s="19">
        <v>19.617599999999999</v>
      </c>
      <c r="F41" s="6"/>
      <c r="G41" s="6"/>
      <c r="H41" s="6"/>
      <c r="I41" s="6"/>
      <c r="J41" s="6"/>
    </row>
    <row r="42" spans="1:10" customFormat="1" ht="15" thickBot="1" x14ac:dyDescent="0.4">
      <c r="F42" s="6"/>
      <c r="G42" s="6"/>
      <c r="H42" s="6"/>
      <c r="I42" s="6"/>
      <c r="J42" s="6"/>
    </row>
    <row r="43" spans="1:10" customFormat="1" ht="15" thickBot="1" x14ac:dyDescent="0.4">
      <c r="A43" s="24" t="s">
        <v>19</v>
      </c>
      <c r="B43" s="25">
        <f>SUM(B38:B41)</f>
        <v>81.257999999999996</v>
      </c>
      <c r="C43" s="18"/>
      <c r="D43" s="18"/>
      <c r="E43" s="18"/>
      <c r="F43" s="6"/>
      <c r="G43" s="6"/>
      <c r="H43" s="6"/>
      <c r="I43" s="6"/>
      <c r="J43" s="6"/>
    </row>
    <row r="44" spans="1:10" customFormat="1" ht="14.5" x14ac:dyDescent="0.35">
      <c r="F44" s="6"/>
      <c r="G44" s="6"/>
      <c r="H44" s="6"/>
      <c r="I44" s="6"/>
      <c r="J44" s="6"/>
    </row>
    <row r="45" spans="1:10" customFormat="1" ht="14.5" x14ac:dyDescent="0.35">
      <c r="F45" s="6"/>
      <c r="G45" s="6"/>
      <c r="H45" s="6"/>
      <c r="I45" s="6"/>
      <c r="J45" s="6"/>
    </row>
    <row r="46" spans="1:10" customFormat="1" ht="14.5" x14ac:dyDescent="0.35">
      <c r="A46" s="18" t="s">
        <v>23</v>
      </c>
      <c r="B46" s="18"/>
      <c r="C46" s="18"/>
      <c r="D46" s="18"/>
      <c r="E46" s="18"/>
      <c r="F46" s="6"/>
      <c r="G46" s="6"/>
      <c r="H46" s="6"/>
      <c r="I46" s="6"/>
      <c r="J46" s="6"/>
    </row>
    <row r="47" spans="1:10" customFormat="1" ht="14.5" x14ac:dyDescent="0.35">
      <c r="F47" s="6"/>
      <c r="G47" s="6"/>
      <c r="H47" s="6"/>
      <c r="I47" s="6"/>
      <c r="J47" s="6"/>
    </row>
    <row r="48" spans="1:10" customFormat="1" ht="14.5" x14ac:dyDescent="0.35">
      <c r="A48" s="19" t="s">
        <v>16</v>
      </c>
      <c r="B48" s="19">
        <v>66.55</v>
      </c>
      <c r="F48" s="6"/>
      <c r="G48" s="6"/>
      <c r="H48" s="6"/>
      <c r="I48" s="6"/>
      <c r="J48" s="6"/>
    </row>
    <row r="49" spans="1:10" customFormat="1" ht="14.5" x14ac:dyDescent="0.35">
      <c r="A49" s="19" t="s">
        <v>21</v>
      </c>
      <c r="B49" s="19">
        <v>11.079800000000001</v>
      </c>
      <c r="F49" s="6"/>
      <c r="G49" s="6"/>
      <c r="H49" s="6"/>
      <c r="I49" s="6"/>
      <c r="J49" s="6"/>
    </row>
    <row r="50" spans="1:10" customFormat="1" ht="14.5" x14ac:dyDescent="0.35">
      <c r="A50" s="19" t="s">
        <v>18</v>
      </c>
      <c r="B50" s="19">
        <v>5.9960000000000004</v>
      </c>
      <c r="F50" s="6"/>
      <c r="G50" s="6"/>
      <c r="H50" s="6"/>
      <c r="I50" s="6"/>
      <c r="J50" s="6"/>
    </row>
    <row r="51" spans="1:10" customFormat="1" ht="14.5" x14ac:dyDescent="0.35">
      <c r="A51" s="19" t="s">
        <v>22</v>
      </c>
      <c r="B51" s="19">
        <v>26.6282</v>
      </c>
      <c r="F51" s="6"/>
      <c r="G51" s="6"/>
      <c r="H51" s="6"/>
      <c r="I51" s="6"/>
      <c r="J51" s="6"/>
    </row>
    <row r="52" spans="1:10" customFormat="1" ht="15" thickBot="1" x14ac:dyDescent="0.4">
      <c r="F52" s="6"/>
      <c r="G52" s="6"/>
      <c r="H52" s="6"/>
      <c r="I52" s="6"/>
      <c r="J52" s="6"/>
    </row>
    <row r="53" spans="1:10" ht="15" thickBot="1" x14ac:dyDescent="0.4">
      <c r="A53" s="24" t="s">
        <v>19</v>
      </c>
      <c r="B53" s="26">
        <f>SUM(B48:B51)</f>
        <v>110.25399999999999</v>
      </c>
      <c r="C53"/>
      <c r="D53"/>
      <c r="E53"/>
    </row>
    <row r="54" spans="1:10" ht="14.5" x14ac:dyDescent="0.35">
      <c r="A54"/>
      <c r="B54"/>
      <c r="C54"/>
      <c r="D54"/>
      <c r="E54"/>
    </row>
    <row r="55" spans="1:10" ht="14.5" x14ac:dyDescent="0.35">
      <c r="A55" s="18" t="s">
        <v>24</v>
      </c>
      <c r="B55" s="18"/>
      <c r="C55" s="18"/>
      <c r="D55" s="18"/>
      <c r="E55" s="18"/>
    </row>
    <row r="56" spans="1:10" ht="14.5" x14ac:dyDescent="0.35">
      <c r="A56"/>
      <c r="B56"/>
      <c r="C56"/>
      <c r="D56"/>
      <c r="E56"/>
    </row>
    <row r="57" spans="1:10" ht="14.5" x14ac:dyDescent="0.35">
      <c r="A57" s="19" t="s">
        <v>16</v>
      </c>
      <c r="B57" s="19">
        <v>81.719200000000001</v>
      </c>
      <c r="C57"/>
      <c r="D57"/>
      <c r="E57"/>
    </row>
    <row r="58" spans="1:10" ht="14.5" x14ac:dyDescent="0.35">
      <c r="A58" s="19" t="s">
        <v>21</v>
      </c>
      <c r="B58" s="19">
        <v>13.6113</v>
      </c>
      <c r="C58"/>
      <c r="D58"/>
      <c r="E58"/>
    </row>
    <row r="59" spans="1:10" ht="14.5" x14ac:dyDescent="0.35">
      <c r="A59" s="19" t="s">
        <v>18</v>
      </c>
      <c r="B59" s="19">
        <v>7.3385999999999996</v>
      </c>
      <c r="C59"/>
      <c r="D59"/>
      <c r="E59"/>
    </row>
    <row r="60" spans="1:10" ht="14.5" x14ac:dyDescent="0.35">
      <c r="A60" s="19" t="s">
        <v>22</v>
      </c>
      <c r="B60" s="19">
        <v>32.675400000000003</v>
      </c>
      <c r="C60"/>
      <c r="D60"/>
      <c r="E60"/>
    </row>
    <row r="61" spans="1:10" ht="15" thickBot="1" x14ac:dyDescent="0.4">
      <c r="A61"/>
      <c r="B61"/>
      <c r="C61"/>
      <c r="D61"/>
      <c r="E61"/>
    </row>
    <row r="62" spans="1:10" ht="15" thickBot="1" x14ac:dyDescent="0.4">
      <c r="A62" s="24" t="s">
        <v>19</v>
      </c>
      <c r="B62" s="26">
        <f>SUM(B57:B60)</f>
        <v>135.34450000000001</v>
      </c>
      <c r="C62"/>
      <c r="D62"/>
      <c r="E62"/>
    </row>
    <row r="63" spans="1:10" x14ac:dyDescent="0.25">
      <c r="C63" s="6"/>
    </row>
  </sheetData>
  <mergeCells count="4">
    <mergeCell ref="A2:D2"/>
    <mergeCell ref="A3:D3"/>
    <mergeCell ref="C4:D4"/>
    <mergeCell ref="D36:E37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1F34E-2993-48AD-89E8-579F9A46D406}">
  <dimension ref="A1:R94"/>
  <sheetViews>
    <sheetView tabSelected="1" topLeftCell="A9" workbookViewId="0">
      <selection activeCell="A25" sqref="A25"/>
    </sheetView>
  </sheetViews>
  <sheetFormatPr defaultRowHeight="14.5" x14ac:dyDescent="0.35"/>
  <cols>
    <col min="11" max="11" width="15.81640625" customWidth="1"/>
  </cols>
  <sheetData>
    <row r="1" spans="1:18" x14ac:dyDescent="0.35">
      <c r="A1" s="1"/>
      <c r="B1" s="1"/>
      <c r="C1" s="2"/>
      <c r="D1" s="3"/>
      <c r="E1" s="3"/>
      <c r="F1" s="55">
        <v>45658</v>
      </c>
      <c r="H1" s="5"/>
      <c r="J1" s="5"/>
    </row>
    <row r="2" spans="1:18" ht="15.5" x14ac:dyDescent="0.35">
      <c r="A2" s="155" t="s">
        <v>33</v>
      </c>
      <c r="B2" s="155"/>
      <c r="C2" s="155"/>
      <c r="D2" s="155"/>
      <c r="E2" s="155"/>
      <c r="F2" s="155"/>
    </row>
    <row r="3" spans="1:18" ht="15.5" x14ac:dyDescent="0.35">
      <c r="A3" s="155" t="s">
        <v>34</v>
      </c>
      <c r="B3" s="155"/>
      <c r="C3" s="155"/>
      <c r="D3" s="155"/>
      <c r="E3" s="155"/>
      <c r="F3" s="155"/>
    </row>
    <row r="4" spans="1:18" x14ac:dyDescent="0.35">
      <c r="A4" s="1"/>
      <c r="B4" s="1"/>
      <c r="C4" s="56"/>
      <c r="D4" s="57"/>
      <c r="E4" s="57"/>
      <c r="F4" s="57"/>
    </row>
    <row r="5" spans="1:18" x14ac:dyDescent="0.35">
      <c r="A5" s="102"/>
      <c r="B5" s="103"/>
      <c r="C5" s="107" t="s">
        <v>0</v>
      </c>
      <c r="D5" s="108" t="s">
        <v>1</v>
      </c>
      <c r="E5" s="108" t="s">
        <v>35</v>
      </c>
      <c r="F5" s="162" t="s">
        <v>36</v>
      </c>
    </row>
    <row r="6" spans="1:18" x14ac:dyDescent="0.35">
      <c r="A6" s="104"/>
      <c r="B6" s="105"/>
      <c r="C6" s="109" t="s">
        <v>2</v>
      </c>
      <c r="D6" s="110" t="s">
        <v>3</v>
      </c>
      <c r="E6" s="110" t="s">
        <v>37</v>
      </c>
      <c r="F6" s="163"/>
    </row>
    <row r="7" spans="1:18" x14ac:dyDescent="0.35">
      <c r="A7" s="63" t="s">
        <v>4</v>
      </c>
      <c r="B7" s="64" t="s">
        <v>5</v>
      </c>
      <c r="C7" s="65">
        <v>1233.3602062499999</v>
      </c>
      <c r="D7" s="66"/>
      <c r="E7" s="67">
        <v>1233.3602062499999</v>
      </c>
      <c r="F7" s="68">
        <v>17267.0428875</v>
      </c>
      <c r="H7" s="4"/>
      <c r="R7" s="4"/>
    </row>
    <row r="8" spans="1:18" x14ac:dyDescent="0.35">
      <c r="A8" s="69"/>
      <c r="B8" s="70"/>
      <c r="C8" s="71"/>
      <c r="D8" s="72"/>
      <c r="E8" s="73"/>
      <c r="F8" s="74"/>
      <c r="H8" s="4"/>
      <c r="R8" s="117"/>
    </row>
    <row r="9" spans="1:18" x14ac:dyDescent="0.35">
      <c r="A9" s="63" t="s">
        <v>6</v>
      </c>
      <c r="B9" s="64" t="s">
        <v>5</v>
      </c>
      <c r="C9" s="65">
        <v>1567.3013624999999</v>
      </c>
      <c r="D9" s="66"/>
      <c r="E9" s="67">
        <v>1567.3013624999999</v>
      </c>
      <c r="F9" s="68">
        <v>21942.219074999997</v>
      </c>
      <c r="H9" s="4"/>
      <c r="I9" s="4"/>
    </row>
    <row r="10" spans="1:18" x14ac:dyDescent="0.35">
      <c r="A10" s="69"/>
      <c r="B10" s="76" t="s">
        <v>7</v>
      </c>
      <c r="C10" s="77">
        <v>1567.3013624999999</v>
      </c>
      <c r="D10" s="77">
        <v>215.45166874999998</v>
      </c>
      <c r="E10" s="67">
        <v>1782.7530312499998</v>
      </c>
      <c r="F10" s="78">
        <v>24958.542437499997</v>
      </c>
      <c r="H10" s="4"/>
    </row>
    <row r="11" spans="1:18" x14ac:dyDescent="0.35">
      <c r="A11" s="63" t="s">
        <v>8</v>
      </c>
      <c r="B11" s="64" t="s">
        <v>5</v>
      </c>
      <c r="C11" s="65">
        <v>1988.2027499999999</v>
      </c>
      <c r="D11" s="65"/>
      <c r="E11" s="67">
        <v>1988.2027499999999</v>
      </c>
      <c r="F11" s="79">
        <v>27834.838499999998</v>
      </c>
      <c r="H11" s="4"/>
      <c r="I11" s="4"/>
      <c r="J11" s="4"/>
    </row>
    <row r="12" spans="1:18" x14ac:dyDescent="0.35">
      <c r="A12" s="63"/>
      <c r="B12" s="64" t="s">
        <v>7</v>
      </c>
      <c r="C12" s="65">
        <v>1988.2027499999999</v>
      </c>
      <c r="D12" s="66">
        <v>137.94706249999999</v>
      </c>
      <c r="E12" s="67">
        <v>2126.1498124999998</v>
      </c>
      <c r="F12" s="79">
        <v>29766.097374999998</v>
      </c>
      <c r="H12" s="4"/>
    </row>
    <row r="13" spans="1:18" x14ac:dyDescent="0.35">
      <c r="A13" s="64" t="s">
        <v>9</v>
      </c>
      <c r="B13" s="64" t="s">
        <v>5</v>
      </c>
      <c r="C13" s="65">
        <v>2126.1603187499995</v>
      </c>
      <c r="D13" s="66">
        <v>343.43880624999997</v>
      </c>
      <c r="E13" s="67">
        <v>2469.5991249999997</v>
      </c>
      <c r="F13" s="79">
        <v>34574.387749999994</v>
      </c>
      <c r="H13" s="4"/>
      <c r="I13" s="4"/>
    </row>
    <row r="14" spans="1:18" x14ac:dyDescent="0.35">
      <c r="A14" s="75"/>
      <c r="B14" s="64" t="s">
        <v>7</v>
      </c>
      <c r="C14" s="65">
        <v>2126.1603187499995</v>
      </c>
      <c r="D14" s="66">
        <v>379.17030625000001</v>
      </c>
      <c r="E14" s="67">
        <v>2505.3306249999996</v>
      </c>
      <c r="F14" s="79">
        <v>35074.628749999996</v>
      </c>
      <c r="H14" s="4"/>
      <c r="I14" s="4"/>
      <c r="J14" s="4"/>
    </row>
    <row r="15" spans="1:18" x14ac:dyDescent="0.35">
      <c r="A15" s="75"/>
      <c r="B15" s="75" t="s">
        <v>10</v>
      </c>
      <c r="C15" s="65">
        <v>2126.1603187499995</v>
      </c>
      <c r="D15" s="66">
        <v>518.85115625000003</v>
      </c>
      <c r="E15" s="67">
        <v>2645.0114749999993</v>
      </c>
      <c r="F15" s="79">
        <v>37030.160649999991</v>
      </c>
      <c r="H15" s="4"/>
    </row>
    <row r="16" spans="1:18" x14ac:dyDescent="0.35">
      <c r="A16" s="64" t="s">
        <v>11</v>
      </c>
      <c r="B16" s="64" t="s">
        <v>5</v>
      </c>
      <c r="C16" s="65">
        <v>2206.4385749999997</v>
      </c>
      <c r="D16" s="66">
        <v>622.17986874999986</v>
      </c>
      <c r="E16" s="67">
        <v>2828.6184437499996</v>
      </c>
      <c r="F16" s="79">
        <v>39600.658212499999</v>
      </c>
      <c r="H16" s="4"/>
    </row>
    <row r="17" spans="1:17" x14ac:dyDescent="0.35">
      <c r="A17" s="75"/>
      <c r="B17" s="64" t="s">
        <v>7</v>
      </c>
      <c r="C17" s="65">
        <v>2206.4385749999997</v>
      </c>
      <c r="D17" s="66">
        <v>749.00106874999994</v>
      </c>
      <c r="E17" s="67">
        <v>2955.4396437499995</v>
      </c>
      <c r="F17" s="79">
        <v>41376.155012499992</v>
      </c>
      <c r="H17" s="4"/>
    </row>
    <row r="18" spans="1:17" x14ac:dyDescent="0.35">
      <c r="A18" s="64" t="s">
        <v>12</v>
      </c>
      <c r="B18" s="64" t="s">
        <v>5</v>
      </c>
      <c r="C18" s="65">
        <v>2469.5676062499997</v>
      </c>
      <c r="D18" s="66">
        <v>749.00106874999994</v>
      </c>
      <c r="E18" s="67">
        <v>3218.5686749999995</v>
      </c>
      <c r="F18" s="79">
        <v>45059.961449999995</v>
      </c>
      <c r="H18" s="4"/>
      <c r="I18" s="4"/>
    </row>
    <row r="19" spans="1:17" x14ac:dyDescent="0.35">
      <c r="A19" s="63"/>
      <c r="B19" s="82" t="s">
        <v>7</v>
      </c>
      <c r="C19" s="83">
        <v>2469.5676062499997</v>
      </c>
      <c r="D19" s="66">
        <v>1373.6186437499998</v>
      </c>
      <c r="E19" s="67">
        <v>3843.1862499999997</v>
      </c>
      <c r="F19" s="79">
        <v>53804.607499999998</v>
      </c>
      <c r="G19" s="4"/>
      <c r="H19" s="4"/>
      <c r="I19" s="62"/>
    </row>
    <row r="20" spans="1:17" x14ac:dyDescent="0.35">
      <c r="A20" s="63"/>
      <c r="B20" s="82" t="s">
        <v>10</v>
      </c>
      <c r="C20" s="83">
        <v>2469.5676062499997</v>
      </c>
      <c r="D20" s="66">
        <v>1717.0049187499997</v>
      </c>
      <c r="E20" s="67">
        <v>4186.5725249999996</v>
      </c>
      <c r="F20" s="79">
        <v>58612.015349999994</v>
      </c>
      <c r="G20" s="4"/>
      <c r="H20" s="4"/>
    </row>
    <row r="21" spans="1:17" x14ac:dyDescent="0.35">
      <c r="A21" s="118" t="s">
        <v>13</v>
      </c>
      <c r="B21" s="119" t="s">
        <v>5</v>
      </c>
      <c r="C21" s="120">
        <v>2469.5676062499997</v>
      </c>
      <c r="D21" s="120">
        <v>1950.0230374999996</v>
      </c>
      <c r="E21" s="121">
        <v>4419.5906437499998</v>
      </c>
      <c r="F21" s="122">
        <v>61874.269012499994</v>
      </c>
      <c r="G21" s="4"/>
      <c r="H21" s="4"/>
      <c r="I21" s="31"/>
    </row>
    <row r="22" spans="1:17" x14ac:dyDescent="0.35">
      <c r="A22" s="123"/>
      <c r="B22" s="76" t="s">
        <v>7</v>
      </c>
      <c r="C22" s="65">
        <v>4583.55</v>
      </c>
      <c r="D22" s="65">
        <v>558.45000000000005</v>
      </c>
      <c r="E22" s="84">
        <v>5142</v>
      </c>
      <c r="F22" s="124">
        <v>71988</v>
      </c>
      <c r="G22" s="4"/>
      <c r="H22" s="4"/>
    </row>
    <row r="23" spans="1:17" x14ac:dyDescent="0.35">
      <c r="A23" s="125"/>
      <c r="B23" s="126" t="s">
        <v>10</v>
      </c>
      <c r="C23" s="127">
        <v>4931.7703312499998</v>
      </c>
      <c r="D23" s="127">
        <v>964.27413124999998</v>
      </c>
      <c r="E23" s="128">
        <v>5896.0444625</v>
      </c>
      <c r="F23" s="129">
        <v>82544.622474999996</v>
      </c>
      <c r="G23" s="4"/>
      <c r="H23" s="4"/>
    </row>
    <row r="24" spans="1:17" x14ac:dyDescent="0.35">
      <c r="A24" s="1"/>
      <c r="B24" s="1"/>
      <c r="C24" s="2"/>
      <c r="D24" s="3"/>
      <c r="E24" s="3"/>
      <c r="F24" s="1"/>
      <c r="G24" s="4"/>
      <c r="H24" s="4"/>
    </row>
    <row r="25" spans="1:17" x14ac:dyDescent="0.35">
      <c r="A25" s="1" t="s">
        <v>83</v>
      </c>
      <c r="B25" s="1"/>
      <c r="C25" s="2"/>
      <c r="D25" s="3"/>
      <c r="E25" s="3"/>
      <c r="F25" s="1"/>
      <c r="G25" s="4"/>
      <c r="H25" s="4"/>
    </row>
    <row r="26" spans="1:17" s="113" customFormat="1" x14ac:dyDescent="0.35"/>
    <row r="27" spans="1:17" x14ac:dyDescent="0.35">
      <c r="A27" s="1"/>
      <c r="B27" s="1"/>
      <c r="C27" s="2"/>
      <c r="D27" s="3"/>
      <c r="E27" s="3"/>
      <c r="F27" s="1"/>
      <c r="G27" s="4"/>
      <c r="H27" s="4"/>
    </row>
    <row r="28" spans="1:17" x14ac:dyDescent="0.35">
      <c r="A28" s="1"/>
      <c r="B28" s="1"/>
      <c r="C28" s="58"/>
      <c r="D28" s="59"/>
      <c r="E28" s="106" t="s">
        <v>38</v>
      </c>
      <c r="F28" s="106" t="s">
        <v>39</v>
      </c>
      <c r="G28" s="4"/>
      <c r="H28" s="4"/>
    </row>
    <row r="29" spans="1:17" x14ac:dyDescent="0.35">
      <c r="A29" s="85" t="s">
        <v>40</v>
      </c>
      <c r="B29" s="86"/>
      <c r="C29" s="87"/>
      <c r="D29" s="88"/>
      <c r="E29" s="89">
        <v>327.77373124999997</v>
      </c>
      <c r="F29" s="90">
        <v>4588.8322374999998</v>
      </c>
      <c r="G29" s="4"/>
      <c r="H29" s="4"/>
      <c r="I29" s="31"/>
      <c r="K29" s="18" t="s">
        <v>66</v>
      </c>
    </row>
    <row r="30" spans="1:17" ht="15" thickBot="1" x14ac:dyDescent="0.4">
      <c r="A30" s="85" t="s">
        <v>41</v>
      </c>
      <c r="B30" s="86"/>
      <c r="C30" s="87"/>
      <c r="D30" s="88"/>
      <c r="E30" s="91">
        <v>26.496762499999999</v>
      </c>
      <c r="F30" s="90">
        <v>370.95467500000001</v>
      </c>
      <c r="G30" s="4"/>
      <c r="H30" s="4"/>
    </row>
    <row r="31" spans="1:17" x14ac:dyDescent="0.35">
      <c r="A31" s="85" t="s">
        <v>42</v>
      </c>
      <c r="B31" s="86"/>
      <c r="C31" s="92"/>
      <c r="D31" s="114"/>
      <c r="E31" s="91">
        <v>75.403356250000002</v>
      </c>
      <c r="F31" s="90">
        <v>1055.6469875</v>
      </c>
      <c r="G31" s="4"/>
      <c r="H31" s="4"/>
      <c r="K31" s="151"/>
      <c r="L31" s="148" t="s">
        <v>67</v>
      </c>
      <c r="M31" s="148" t="s">
        <v>68</v>
      </c>
      <c r="N31" s="148" t="s">
        <v>69</v>
      </c>
      <c r="O31" s="148" t="s">
        <v>70</v>
      </c>
      <c r="P31" s="148" t="s">
        <v>71</v>
      </c>
      <c r="Q31" s="148" t="s">
        <v>72</v>
      </c>
    </row>
    <row r="32" spans="1:17" x14ac:dyDescent="0.35">
      <c r="A32" s="3"/>
      <c r="B32" s="60"/>
      <c r="C32" s="2"/>
      <c r="D32" s="3"/>
      <c r="E32" s="3"/>
      <c r="F32" s="1"/>
      <c r="G32" s="4"/>
      <c r="H32" s="4"/>
      <c r="K32" s="152"/>
      <c r="L32" s="149"/>
      <c r="M32" s="149"/>
      <c r="N32" s="149"/>
      <c r="O32" s="149"/>
      <c r="P32" s="149"/>
      <c r="Q32" s="149"/>
    </row>
    <row r="33" spans="1:17" x14ac:dyDescent="0.35">
      <c r="A33" s="159" t="s">
        <v>43</v>
      </c>
      <c r="B33" s="93" t="s">
        <v>44</v>
      </c>
      <c r="C33" s="97"/>
      <c r="D33" s="115"/>
      <c r="E33" s="95">
        <v>18</v>
      </c>
      <c r="F33" s="1"/>
      <c r="G33" s="4"/>
      <c r="H33" s="4"/>
      <c r="K33" s="152"/>
      <c r="L33" s="149"/>
      <c r="M33" s="149"/>
      <c r="N33" s="149"/>
      <c r="O33" s="149"/>
      <c r="P33" s="149"/>
      <c r="Q33" s="149"/>
    </row>
    <row r="34" spans="1:17" ht="15" thickBot="1" x14ac:dyDescent="0.4">
      <c r="A34" s="160"/>
      <c r="B34" s="81" t="s">
        <v>45</v>
      </c>
      <c r="C34" s="96"/>
      <c r="D34" s="94"/>
      <c r="E34" s="80">
        <v>36</v>
      </c>
      <c r="F34" s="1"/>
      <c r="G34" s="4"/>
      <c r="H34" s="4"/>
      <c r="K34" s="153"/>
      <c r="L34" s="150"/>
      <c r="M34" s="150"/>
      <c r="N34" s="150"/>
      <c r="O34" s="150"/>
      <c r="P34" s="150"/>
      <c r="Q34" s="150"/>
    </row>
    <row r="35" spans="1:17" ht="15" thickBot="1" x14ac:dyDescent="0.4">
      <c r="A35" s="160"/>
      <c r="B35" s="81" t="s">
        <v>46</v>
      </c>
      <c r="C35" s="96"/>
      <c r="D35" s="94"/>
      <c r="E35" s="80">
        <v>25</v>
      </c>
      <c r="F35" s="1"/>
      <c r="G35" s="4"/>
      <c r="H35" s="4"/>
      <c r="K35" s="141" t="s">
        <v>4</v>
      </c>
      <c r="L35" s="145">
        <v>21.125249999999998</v>
      </c>
      <c r="M35" s="145">
        <v>26.414249999999996</v>
      </c>
      <c r="N35" s="145">
        <v>36.97175</v>
      </c>
      <c r="O35" s="145">
        <v>46.24799999999999</v>
      </c>
      <c r="P35" s="145">
        <v>47.549749999999996</v>
      </c>
      <c r="Q35" s="147">
        <v>59.439749999999997</v>
      </c>
    </row>
    <row r="36" spans="1:17" ht="15" thickBot="1" x14ac:dyDescent="0.4">
      <c r="A36" s="161"/>
      <c r="B36" s="81" t="s">
        <v>47</v>
      </c>
      <c r="C36" s="96"/>
      <c r="D36" s="94"/>
      <c r="E36" s="80">
        <v>50</v>
      </c>
      <c r="F36" s="1"/>
      <c r="G36" s="4"/>
      <c r="H36" s="4"/>
      <c r="K36" s="141" t="s">
        <v>73</v>
      </c>
      <c r="L36" s="145">
        <v>21.125249999999998</v>
      </c>
      <c r="M36" s="145">
        <v>26.414249999999996</v>
      </c>
      <c r="N36" s="145">
        <v>36.97175</v>
      </c>
      <c r="O36" s="145">
        <v>46.24799999999999</v>
      </c>
      <c r="P36" s="145">
        <v>47.549749999999996</v>
      </c>
      <c r="Q36" s="147">
        <v>59.439749999999997</v>
      </c>
    </row>
    <row r="37" spans="1:17" ht="16.5" customHeight="1" thickBot="1" x14ac:dyDescent="0.4">
      <c r="A37" s="1"/>
      <c r="B37" s="1"/>
      <c r="C37" s="2"/>
      <c r="D37" s="3"/>
      <c r="E37" s="3"/>
      <c r="F37" s="1"/>
      <c r="G37" s="4"/>
      <c r="H37" s="4"/>
      <c r="K37" s="141" t="s">
        <v>74</v>
      </c>
      <c r="L37" s="145">
        <v>23.585249999999998</v>
      </c>
      <c r="M37" s="145">
        <v>29.489249999999998</v>
      </c>
      <c r="N37" s="145">
        <v>41.27675</v>
      </c>
      <c r="O37" s="145">
        <v>51.588249999999995</v>
      </c>
      <c r="P37" s="145">
        <v>53.074499999999993</v>
      </c>
      <c r="Q37" s="147">
        <v>66.337999999999994</v>
      </c>
    </row>
    <row r="38" spans="1:17" ht="18" customHeight="1" thickBot="1" x14ac:dyDescent="0.4">
      <c r="A38" s="156" t="s">
        <v>48</v>
      </c>
      <c r="B38" s="94" t="s">
        <v>49</v>
      </c>
      <c r="C38" s="97"/>
      <c r="D38" s="94"/>
      <c r="E38" s="95">
        <v>32.594999999999999</v>
      </c>
      <c r="F38" s="1"/>
      <c r="G38" s="4"/>
      <c r="H38" s="4"/>
      <c r="K38" s="141" t="s">
        <v>75</v>
      </c>
      <c r="L38" s="145">
        <v>27.992749999999997</v>
      </c>
      <c r="M38" s="145">
        <v>34.993499999999997</v>
      </c>
      <c r="N38" s="145">
        <v>48.99499999999999</v>
      </c>
      <c r="O38" s="145">
        <v>61.243749999999991</v>
      </c>
      <c r="P38" s="145">
        <v>62.986249999999998</v>
      </c>
      <c r="Q38" s="147">
        <v>78.740499999999983</v>
      </c>
    </row>
    <row r="39" spans="1:17" ht="15" thickBot="1" x14ac:dyDescent="0.4">
      <c r="A39" s="157"/>
      <c r="B39" s="94" t="s">
        <v>50</v>
      </c>
      <c r="C39" s="97"/>
      <c r="D39" s="94"/>
      <c r="E39" s="95">
        <v>43.490749999999998</v>
      </c>
      <c r="F39" s="1"/>
      <c r="G39" s="4"/>
      <c r="H39" s="4"/>
      <c r="K39" s="141" t="s">
        <v>76</v>
      </c>
      <c r="L39" s="146">
        <v>30.739749999999997</v>
      </c>
      <c r="M39" s="145">
        <v>38.427250000000001</v>
      </c>
      <c r="N39" s="145">
        <v>53.812499999999993</v>
      </c>
      <c r="O39" s="145">
        <v>67.260499999999993</v>
      </c>
      <c r="P39" s="145">
        <v>69.167000000000002</v>
      </c>
      <c r="Q39" s="147">
        <v>86.458749999999981</v>
      </c>
    </row>
    <row r="40" spans="1:17" ht="15" thickBot="1" x14ac:dyDescent="0.4">
      <c r="A40" s="157"/>
      <c r="B40" s="81" t="s">
        <v>51</v>
      </c>
      <c r="C40" s="96"/>
      <c r="D40" s="94"/>
      <c r="E40" s="95">
        <v>43.490749999999998</v>
      </c>
      <c r="F40" s="1"/>
      <c r="G40" s="4"/>
      <c r="H40" s="4"/>
      <c r="K40" s="141" t="s">
        <v>77</v>
      </c>
      <c r="L40" s="146">
        <v>31.826249999999998</v>
      </c>
      <c r="M40" s="145">
        <v>39.790499999999994</v>
      </c>
      <c r="N40" s="145">
        <v>55.698499999999996</v>
      </c>
      <c r="O40" s="145">
        <v>69.617999999999995</v>
      </c>
      <c r="P40" s="145">
        <v>71.616749999999996</v>
      </c>
      <c r="Q40" s="147">
        <v>89.513249999999985</v>
      </c>
    </row>
    <row r="41" spans="1:17" ht="15" thickBot="1" x14ac:dyDescent="0.4">
      <c r="A41" s="158"/>
      <c r="B41" s="81" t="s">
        <v>52</v>
      </c>
      <c r="C41" s="96"/>
      <c r="D41" s="94"/>
      <c r="E41" s="80">
        <v>145.51925</v>
      </c>
      <c r="F41" s="1"/>
      <c r="G41" s="4"/>
      <c r="H41" s="4"/>
    </row>
    <row r="42" spans="1:17" ht="26.5" thickBot="1" x14ac:dyDescent="0.4">
      <c r="A42" s="1"/>
      <c r="B42" s="1"/>
      <c r="C42" s="2"/>
      <c r="D42" s="3"/>
      <c r="E42" s="3"/>
      <c r="F42" s="1"/>
      <c r="G42" s="4"/>
      <c r="H42" s="4"/>
      <c r="K42" s="142" t="s">
        <v>78</v>
      </c>
      <c r="L42" s="143" t="s">
        <v>79</v>
      </c>
      <c r="M42" s="143" t="s">
        <v>80</v>
      </c>
      <c r="N42" s="143" t="s">
        <v>81</v>
      </c>
      <c r="O42" s="144" t="s">
        <v>82</v>
      </c>
      <c r="P42" s="143" t="s">
        <v>82</v>
      </c>
      <c r="Q42" s="143" t="s">
        <v>82</v>
      </c>
    </row>
    <row r="43" spans="1:17" x14ac:dyDescent="0.35">
      <c r="A43" s="98" t="s">
        <v>53</v>
      </c>
      <c r="B43" s="99"/>
      <c r="C43" s="97"/>
      <c r="D43" s="97">
        <v>0.24</v>
      </c>
      <c r="E43" s="100" t="s">
        <v>54</v>
      </c>
      <c r="F43" s="1"/>
      <c r="G43" s="4"/>
      <c r="H43" s="4"/>
    </row>
    <row r="44" spans="1:17" x14ac:dyDescent="0.35">
      <c r="A44" s="1"/>
      <c r="B44" s="1"/>
      <c r="C44" s="2"/>
      <c r="D44" s="3"/>
      <c r="E44" s="3"/>
      <c r="F44" s="1"/>
      <c r="G44" s="4"/>
      <c r="H44" s="4"/>
    </row>
    <row r="45" spans="1:17" x14ac:dyDescent="0.35">
      <c r="A45" s="98" t="s">
        <v>55</v>
      </c>
      <c r="B45" s="99"/>
      <c r="C45" s="97"/>
      <c r="D45" s="94"/>
      <c r="E45" s="95">
        <v>62.491174999999991</v>
      </c>
      <c r="F45" s="61" t="s">
        <v>56</v>
      </c>
      <c r="G45" s="116"/>
      <c r="H45" s="4"/>
      <c r="K45" s="62"/>
      <c r="L45" s="62"/>
    </row>
    <row r="46" spans="1:17" x14ac:dyDescent="0.35">
      <c r="A46" s="1"/>
      <c r="B46" s="1"/>
      <c r="C46" s="2"/>
      <c r="D46" s="3"/>
      <c r="E46" s="2"/>
      <c r="F46" s="1"/>
      <c r="G46" s="4"/>
      <c r="H46" s="4"/>
    </row>
    <row r="47" spans="1:17" x14ac:dyDescent="0.35">
      <c r="A47" s="98" t="s">
        <v>57</v>
      </c>
      <c r="B47" s="99"/>
      <c r="C47" s="97"/>
      <c r="D47" s="94"/>
      <c r="E47" s="95">
        <v>62.491174999999991</v>
      </c>
      <c r="F47" s="61" t="s">
        <v>56</v>
      </c>
      <c r="G47" s="4"/>
      <c r="H47" s="4"/>
    </row>
    <row r="48" spans="1:17" x14ac:dyDescent="0.35">
      <c r="A48" s="60"/>
      <c r="B48" s="60"/>
      <c r="C48" s="2"/>
      <c r="D48" s="3"/>
      <c r="E48" s="3"/>
      <c r="F48" s="1"/>
      <c r="G48" s="4"/>
      <c r="H48" s="4"/>
    </row>
    <row r="49" spans="1:10" x14ac:dyDescent="0.35">
      <c r="A49" s="98" t="s">
        <v>58</v>
      </c>
      <c r="B49" s="99"/>
      <c r="C49" s="97"/>
      <c r="D49" s="94"/>
      <c r="E49" s="101" t="s">
        <v>59</v>
      </c>
      <c r="F49" s="1"/>
      <c r="G49" s="4"/>
      <c r="H49" s="4"/>
    </row>
    <row r="50" spans="1:10" x14ac:dyDescent="0.35">
      <c r="A50" s="60"/>
      <c r="B50" s="60"/>
      <c r="C50" s="2"/>
      <c r="D50" s="3"/>
      <c r="E50" s="3"/>
      <c r="F50" s="1"/>
      <c r="G50" s="4"/>
      <c r="H50" s="4"/>
    </row>
    <row r="51" spans="1:10" x14ac:dyDescent="0.35">
      <c r="A51" s="98" t="s">
        <v>60</v>
      </c>
      <c r="B51" s="99"/>
      <c r="C51" s="97"/>
      <c r="D51" s="94"/>
      <c r="E51" s="101" t="s">
        <v>61</v>
      </c>
      <c r="F51" s="1"/>
      <c r="G51" s="4"/>
      <c r="H51" s="4"/>
    </row>
    <row r="52" spans="1:10" x14ac:dyDescent="0.35">
      <c r="A52" s="60"/>
      <c r="B52" s="60"/>
      <c r="C52" s="2"/>
      <c r="D52" s="3"/>
      <c r="E52" s="3"/>
      <c r="F52" s="1"/>
      <c r="G52" s="4"/>
      <c r="H52" s="4"/>
    </row>
    <row r="53" spans="1:10" x14ac:dyDescent="0.35">
      <c r="A53" s="98" t="s">
        <v>62</v>
      </c>
      <c r="B53" s="99"/>
      <c r="C53" s="97"/>
      <c r="D53" s="94"/>
      <c r="E53" s="101" t="s">
        <v>61</v>
      </c>
      <c r="F53" s="1"/>
      <c r="G53" s="4"/>
      <c r="H53" s="4"/>
    </row>
    <row r="54" spans="1:10" x14ac:dyDescent="0.35">
      <c r="A54" s="111" t="s">
        <v>63</v>
      </c>
      <c r="B54" s="6"/>
      <c r="C54" s="4"/>
      <c r="D54" s="6"/>
      <c r="E54" s="6"/>
      <c r="F54" s="6"/>
      <c r="G54" s="4"/>
      <c r="H54" s="4"/>
    </row>
    <row r="55" spans="1:10" x14ac:dyDescent="0.35">
      <c r="A55" s="111"/>
      <c r="B55" s="112"/>
      <c r="C55" s="113"/>
      <c r="D55" s="112"/>
      <c r="E55" s="112"/>
      <c r="F55" s="112"/>
      <c r="G55" s="113"/>
      <c r="H55" s="113"/>
    </row>
    <row r="56" spans="1:10" x14ac:dyDescent="0.35">
      <c r="A56" s="6"/>
      <c r="B56" s="6"/>
      <c r="C56" s="4"/>
      <c r="D56" s="6"/>
      <c r="E56" s="6"/>
      <c r="F56" s="6"/>
      <c r="G56" s="4"/>
      <c r="H56" s="4"/>
    </row>
    <row r="57" spans="1:10" x14ac:dyDescent="0.35">
      <c r="A57" s="18" t="s">
        <v>64</v>
      </c>
      <c r="B57" s="18"/>
      <c r="C57" s="18"/>
      <c r="D57" s="18"/>
      <c r="E57" s="18"/>
      <c r="F57" s="18"/>
      <c r="G57" s="18"/>
      <c r="H57" s="18"/>
      <c r="I57" s="5"/>
      <c r="J57" s="135"/>
    </row>
    <row r="58" spans="1:10" x14ac:dyDescent="0.35">
      <c r="A58" s="18" t="s">
        <v>65</v>
      </c>
      <c r="B58" s="18"/>
      <c r="C58" s="18"/>
      <c r="D58" s="18"/>
      <c r="E58" s="18"/>
      <c r="F58" s="18"/>
      <c r="G58" s="18"/>
      <c r="H58" s="18"/>
      <c r="I58" s="18"/>
      <c r="J58" s="18"/>
    </row>
    <row r="59" spans="1:10" x14ac:dyDescent="0.35">
      <c r="A59" s="18"/>
      <c r="B59" s="18"/>
      <c r="C59" s="18"/>
      <c r="D59" s="18"/>
      <c r="E59" s="18"/>
      <c r="F59" s="18"/>
      <c r="G59" s="18"/>
      <c r="H59" s="18"/>
      <c r="I59" s="18"/>
      <c r="J59" s="18"/>
    </row>
    <row r="60" spans="1:10" x14ac:dyDescent="0.35">
      <c r="A60" s="18" t="s">
        <v>14</v>
      </c>
      <c r="B60" s="18"/>
      <c r="C60" s="18"/>
      <c r="D60" s="18" t="s">
        <v>15</v>
      </c>
      <c r="E60" s="18"/>
      <c r="F60" s="18"/>
      <c r="G60" s="18"/>
      <c r="H60" s="18"/>
      <c r="I60" s="18"/>
      <c r="J60" s="18"/>
    </row>
    <row r="61" spans="1:10" x14ac:dyDescent="0.35">
      <c r="A61" s="6"/>
      <c r="B61" s="6"/>
      <c r="C61" s="4"/>
      <c r="D61" s="6"/>
      <c r="E61" s="6"/>
      <c r="F61" s="6"/>
      <c r="G61" s="4"/>
      <c r="H61" s="4"/>
    </row>
    <row r="62" spans="1:10" x14ac:dyDescent="0.35">
      <c r="A62" s="19" t="s">
        <v>16</v>
      </c>
      <c r="B62" s="20">
        <v>8.3188999999999993</v>
      </c>
      <c r="D62" s="19" t="s">
        <v>16</v>
      </c>
      <c r="E62" s="20">
        <v>10.581792499999999</v>
      </c>
      <c r="F62" s="130"/>
    </row>
    <row r="63" spans="1:10" x14ac:dyDescent="0.35">
      <c r="A63" s="19" t="s">
        <v>17</v>
      </c>
      <c r="B63" s="20">
        <v>1.4279274999999998</v>
      </c>
      <c r="D63" s="19" t="s">
        <v>17</v>
      </c>
      <c r="E63" s="20">
        <v>1.7940574999999999</v>
      </c>
    </row>
    <row r="64" spans="1:10" x14ac:dyDescent="0.35">
      <c r="A64" s="19" t="s">
        <v>18</v>
      </c>
      <c r="B64" s="20">
        <v>0.76239499999999993</v>
      </c>
      <c r="D64" s="19" t="s">
        <v>18</v>
      </c>
      <c r="E64" s="20">
        <v>0.97887499999999983</v>
      </c>
    </row>
    <row r="65" spans="1:10" ht="15" thickBot="1" x14ac:dyDescent="0.4">
      <c r="B65" s="21"/>
      <c r="E65" s="21"/>
    </row>
    <row r="66" spans="1:10" ht="15" thickBot="1" x14ac:dyDescent="0.4">
      <c r="A66" s="131" t="s">
        <v>19</v>
      </c>
      <c r="B66" s="132">
        <v>10.509222499999998</v>
      </c>
      <c r="C66" s="138"/>
      <c r="D66" s="131" t="s">
        <v>19</v>
      </c>
      <c r="E66" s="132">
        <v>13.354724999999998</v>
      </c>
      <c r="F66" s="138"/>
      <c r="G66" s="138"/>
      <c r="H66" s="18"/>
      <c r="I66" s="18"/>
      <c r="J66" s="18"/>
    </row>
    <row r="67" spans="1:10" x14ac:dyDescent="0.35">
      <c r="A67" s="6"/>
      <c r="B67" s="6"/>
      <c r="C67" s="4"/>
      <c r="D67" s="6"/>
      <c r="E67" s="6"/>
      <c r="F67" s="6"/>
      <c r="G67" s="4"/>
      <c r="H67" s="4"/>
    </row>
    <row r="68" spans="1:10" x14ac:dyDescent="0.35">
      <c r="A68" s="18" t="s">
        <v>20</v>
      </c>
      <c r="B68" s="18"/>
      <c r="C68" s="18"/>
      <c r="D68" s="154"/>
      <c r="E68" s="154"/>
      <c r="F68" s="18"/>
      <c r="G68" s="18"/>
      <c r="H68" s="18"/>
      <c r="I68" s="18"/>
      <c r="J68" s="18"/>
    </row>
    <row r="69" spans="1:10" x14ac:dyDescent="0.35">
      <c r="D69" s="154"/>
      <c r="E69" s="154"/>
    </row>
    <row r="70" spans="1:10" x14ac:dyDescent="0.35">
      <c r="A70" s="19" t="s">
        <v>16</v>
      </c>
      <c r="B70" s="136">
        <v>52.244249999999994</v>
      </c>
    </row>
    <row r="71" spans="1:10" x14ac:dyDescent="0.35">
      <c r="A71" s="19" t="s">
        <v>21</v>
      </c>
      <c r="B71" s="137">
        <v>12.187249999999999</v>
      </c>
    </row>
    <row r="72" spans="1:10" x14ac:dyDescent="0.35">
      <c r="A72" s="19" t="s">
        <v>18</v>
      </c>
      <c r="B72" s="137">
        <v>6.293499999999999</v>
      </c>
    </row>
    <row r="73" spans="1:10" x14ac:dyDescent="0.35">
      <c r="A73" s="19" t="s">
        <v>22</v>
      </c>
      <c r="B73" s="137">
        <v>20.899749999999997</v>
      </c>
      <c r="D73" s="6"/>
      <c r="E73" s="6"/>
      <c r="F73" s="6"/>
      <c r="G73" s="4"/>
      <c r="H73" s="4"/>
    </row>
    <row r="74" spans="1:10" ht="15" thickBot="1" x14ac:dyDescent="0.4">
      <c r="D74" s="6"/>
      <c r="E74" s="6"/>
      <c r="F74" s="6"/>
      <c r="G74" s="4"/>
      <c r="H74" s="4"/>
    </row>
    <row r="75" spans="1:10" ht="15" thickBot="1" x14ac:dyDescent="0.4">
      <c r="A75" s="133" t="s">
        <v>19</v>
      </c>
      <c r="B75" s="134">
        <v>91.624749999999992</v>
      </c>
      <c r="C75" s="139"/>
      <c r="D75" s="6"/>
      <c r="E75" s="6"/>
      <c r="F75" s="6"/>
      <c r="G75" s="4"/>
      <c r="H75" s="4"/>
    </row>
    <row r="76" spans="1:10" x14ac:dyDescent="0.35">
      <c r="A76" s="6"/>
      <c r="B76" s="6"/>
      <c r="C76" s="4"/>
      <c r="D76" s="6"/>
      <c r="E76" s="6"/>
      <c r="F76" s="6"/>
      <c r="G76" s="4"/>
      <c r="H76" s="4"/>
    </row>
    <row r="77" spans="1:10" x14ac:dyDescent="0.35">
      <c r="A77" s="6"/>
      <c r="B77" s="6"/>
      <c r="C77" s="4"/>
      <c r="D77" s="6"/>
      <c r="E77" s="6"/>
      <c r="F77" s="6"/>
      <c r="G77" s="4"/>
      <c r="H77" s="4"/>
    </row>
    <row r="78" spans="1:10" x14ac:dyDescent="0.35">
      <c r="A78" s="18" t="s">
        <v>23</v>
      </c>
      <c r="B78" s="18"/>
      <c r="C78" s="18"/>
      <c r="D78" s="6"/>
      <c r="E78" s="6"/>
      <c r="F78" s="6"/>
      <c r="G78" s="4"/>
      <c r="H78" s="4"/>
    </row>
    <row r="79" spans="1:10" x14ac:dyDescent="0.35">
      <c r="A79" s="6"/>
      <c r="B79" s="6"/>
      <c r="C79" s="4"/>
      <c r="D79" s="6"/>
      <c r="E79" s="6"/>
      <c r="F79" s="6"/>
      <c r="G79" s="4"/>
      <c r="H79" s="4"/>
    </row>
    <row r="80" spans="1:10" x14ac:dyDescent="0.35">
      <c r="A80" s="19" t="s">
        <v>16</v>
      </c>
      <c r="B80" s="137">
        <v>77.202999999999989</v>
      </c>
      <c r="D80" s="6"/>
      <c r="E80" s="6"/>
      <c r="F80" s="6"/>
      <c r="G80" s="4"/>
      <c r="H80" s="4"/>
    </row>
    <row r="81" spans="1:8" x14ac:dyDescent="0.35">
      <c r="A81" s="19" t="s">
        <v>21</v>
      </c>
      <c r="B81" s="137">
        <v>18.009249999999998</v>
      </c>
      <c r="D81" s="6"/>
      <c r="E81" s="6"/>
      <c r="F81" s="6"/>
      <c r="G81" s="4"/>
      <c r="H81" s="4"/>
    </row>
    <row r="82" spans="1:8" x14ac:dyDescent="0.35">
      <c r="A82" s="19" t="s">
        <v>18</v>
      </c>
      <c r="B82" s="137">
        <v>9.3069999999999986</v>
      </c>
      <c r="D82" s="6"/>
      <c r="E82" s="6"/>
      <c r="F82" s="6"/>
      <c r="G82" s="4"/>
      <c r="H82" s="4"/>
    </row>
    <row r="83" spans="1:8" x14ac:dyDescent="0.35">
      <c r="A83" s="19" t="s">
        <v>22</v>
      </c>
      <c r="B83" s="137">
        <v>30.883249999999997</v>
      </c>
      <c r="D83" s="6"/>
      <c r="E83" s="6"/>
      <c r="F83" s="6"/>
      <c r="G83" s="4"/>
      <c r="H83" s="4"/>
    </row>
    <row r="84" spans="1:8" ht="15" thickBot="1" x14ac:dyDescent="0.4">
      <c r="D84" s="6"/>
      <c r="E84" s="6"/>
      <c r="F84" s="6"/>
      <c r="G84" s="4"/>
      <c r="H84" s="4"/>
    </row>
    <row r="85" spans="1:8" ht="15" thickBot="1" x14ac:dyDescent="0.4">
      <c r="A85" s="133" t="s">
        <v>19</v>
      </c>
      <c r="B85" s="134">
        <v>135.40249999999997</v>
      </c>
      <c r="C85" s="140"/>
      <c r="D85" s="6"/>
      <c r="E85" s="6"/>
      <c r="F85" s="6"/>
      <c r="G85" s="4"/>
      <c r="H85" s="4"/>
    </row>
    <row r="86" spans="1:8" x14ac:dyDescent="0.35">
      <c r="A86" s="6"/>
      <c r="B86" s="6"/>
      <c r="C86" s="4"/>
      <c r="D86" s="6"/>
      <c r="E86" s="6"/>
      <c r="F86" s="6"/>
      <c r="G86" s="4"/>
      <c r="H86" s="4"/>
    </row>
    <row r="87" spans="1:8" x14ac:dyDescent="0.35">
      <c r="A87" s="18" t="s">
        <v>24</v>
      </c>
      <c r="B87" s="18"/>
      <c r="C87" s="18"/>
    </row>
    <row r="89" spans="1:8" x14ac:dyDescent="0.35">
      <c r="A89" s="19" t="s">
        <v>16</v>
      </c>
      <c r="B89" s="137">
        <v>105.21625</v>
      </c>
    </row>
    <row r="90" spans="1:8" x14ac:dyDescent="0.35">
      <c r="A90" s="19" t="s">
        <v>21</v>
      </c>
      <c r="B90" s="137">
        <v>24.548749999999998</v>
      </c>
    </row>
    <row r="91" spans="1:8" x14ac:dyDescent="0.35">
      <c r="A91" s="19" t="s">
        <v>18</v>
      </c>
      <c r="B91" s="137">
        <v>12.679249999999998</v>
      </c>
    </row>
    <row r="92" spans="1:8" x14ac:dyDescent="0.35">
      <c r="A92" s="19" t="s">
        <v>22</v>
      </c>
      <c r="B92" s="137">
        <v>42.086500000000001</v>
      </c>
    </row>
    <row r="93" spans="1:8" ht="15" thickBot="1" x14ac:dyDescent="0.4"/>
    <row r="94" spans="1:8" ht="15" thickBot="1" x14ac:dyDescent="0.4">
      <c r="A94" s="133" t="s">
        <v>19</v>
      </c>
      <c r="B94" s="134">
        <v>184.53074999999998</v>
      </c>
      <c r="C94" s="140"/>
    </row>
  </sheetData>
  <mergeCells count="13">
    <mergeCell ref="D68:E69"/>
    <mergeCell ref="A2:F2"/>
    <mergeCell ref="A3:F3"/>
    <mergeCell ref="A38:A41"/>
    <mergeCell ref="A33:A36"/>
    <mergeCell ref="F5:F6"/>
    <mergeCell ref="Q31:Q34"/>
    <mergeCell ref="K31:K34"/>
    <mergeCell ref="L31:L34"/>
    <mergeCell ref="M31:M34"/>
    <mergeCell ref="N31:N34"/>
    <mergeCell ref="O31:O34"/>
    <mergeCell ref="P31:P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ef8a85-1f23-482b-a7f0-f8ab8f3b827a">
      <Terms xmlns="http://schemas.microsoft.com/office/infopath/2007/PartnerControls"/>
    </lcf76f155ced4ddcb4097134ff3c332f>
    <TaxCatchAll xmlns="b3bda063-e3e7-41ea-b941-2d95e8e2807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A4C6E7B3FADC438F59C222A97E8F10" ma:contentTypeVersion="16" ma:contentTypeDescription="Crea un document nou" ma:contentTypeScope="" ma:versionID="9f0a0442f4fd305a085ded57827a8710">
  <xsd:schema xmlns:xsd="http://www.w3.org/2001/XMLSchema" xmlns:xs="http://www.w3.org/2001/XMLSchema" xmlns:p="http://schemas.microsoft.com/office/2006/metadata/properties" xmlns:ns2="baef8a85-1f23-482b-a7f0-f8ab8f3b827a" xmlns:ns3="b3bda063-e3e7-41ea-b941-2d95e8e2807b" targetNamespace="http://schemas.microsoft.com/office/2006/metadata/properties" ma:root="true" ma:fieldsID="7f20439b7559d337a1b05b0e27b3453d" ns2:_="" ns3:_="">
    <xsd:import namespace="baef8a85-1f23-482b-a7f0-f8ab8f3b827a"/>
    <xsd:import namespace="b3bda063-e3e7-41ea-b941-2d95e8e28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f8a85-1f23-482b-a7f0-f8ab8f3b8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a5b40fd-ae5f-438f-bf72-a816ac90a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da063-e3e7-41ea-b941-2d95e8e280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e967f81-6494-460d-8179-a459a93eb176}" ma:internalName="TaxCatchAll" ma:showField="CatchAllData" ma:web="b3bda063-e3e7-41ea-b941-2d95e8e28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201114-01CB-49BB-928D-5789ACF779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468673-CBC0-40E4-966F-825CC5FEC4CB}">
  <ds:schemaRefs>
    <ds:schemaRef ds:uri="http://www.w3.org/XML/1998/namespace"/>
    <ds:schemaRef ds:uri="http://schemas.microsoft.com/office/infopath/2007/PartnerControls"/>
    <ds:schemaRef ds:uri="6fa4567a-0499-4ae3-9051-a812a7f0f6b7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f0fc3883-b973-4010-bbdd-690172798257"/>
    <ds:schemaRef ds:uri="http://purl.org/dc/terms/"/>
    <ds:schemaRef ds:uri="baef8a85-1f23-482b-a7f0-f8ab8f3b827a"/>
    <ds:schemaRef ds:uri="b3bda063-e3e7-41ea-b941-2d95e8e2807b"/>
  </ds:schemaRefs>
</ds:datastoreItem>
</file>

<file path=customXml/itemProps3.xml><?xml version="1.0" encoding="utf-8"?>
<ds:datastoreItem xmlns:ds="http://schemas.openxmlformats.org/officeDocument/2006/customXml" ds:itemID="{D04BA1AE-CF71-480A-A724-54A00EB1AE2B}"/>
</file>

<file path=docMetadata/LabelInfo.xml><?xml version="1.0" encoding="utf-8"?>
<clbl:labelList xmlns:clbl="http://schemas.microsoft.com/office/2020/mipLabelMetadata">
  <clbl:label id="{7ed92905-bc80-42a6-9967-b2665414371c}" enabled="1" method="Standard" siteId="{e83d3a09-45e6-4dfe-90e6-ed0a3dac50b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2024</vt:lpstr>
      <vt:lpstr>2025</vt:lpstr>
      <vt:lpstr>'2024'!_2Àrea_d_impressió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Lluís Alsina Casabella</dc:creator>
  <cp:lastModifiedBy>Olga Rojo Sequedo</cp:lastModifiedBy>
  <cp:lastPrinted>2025-07-10T11:13:25Z</cp:lastPrinted>
  <dcterms:created xsi:type="dcterms:W3CDTF">2022-01-25T15:30:50Z</dcterms:created>
  <dcterms:modified xsi:type="dcterms:W3CDTF">2026-06-17T14:43:42Z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  <property fmtid="{D5CDD505-2E9C-101B-9397-08002B2CF9AE}" pid="5" name="ContentTypeId">
    <vt:lpwstr>0x010100E2A4C6E7B3FADC438F59C222A97E8F10</vt:lpwstr>
  </property>
  <property fmtid="{D5CDD505-2E9C-101B-9397-08002B2CF9AE}" pid="6" name="_dlc_DocIdItemGuid">
    <vt:lpwstr>cf39631d-eb2c-4459-9b23-d6a896444730</vt:lpwstr>
  </property>
</Properties>
</file>